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15" yWindow="0" windowWidth="11775" windowHeight="9765"/>
  </bookViews>
  <sheets>
    <sheet name="1. CĐNS" sheetId="1" r:id="rId1"/>
    <sheet name="2. XSKT" sheetId="5" r:id="rId2"/>
    <sheet name="3. ĐPTTH" sheetId="2" r:id="rId3"/>
    <sheet name="4. QT-CBĐT" sheetId="6" r:id="rId4"/>
    <sheet name="5. PCP" sheetId="7" r:id="rId5"/>
    <sheet name="6. 14. TW" sheetId="8" r:id="rId6"/>
  </sheets>
  <definedNames>
    <definedName name="_xlnm.Print_Area" localSheetId="0">'1. CĐNS'!$A$1:$L$17</definedName>
    <definedName name="_xlnm.Print_Area" localSheetId="1">'2. XSKT'!$A$1:$L$25</definedName>
    <definedName name="_xlnm.Print_Area" localSheetId="2">'3. ĐPTTH'!$A$1:$L$14</definedName>
    <definedName name="_xlnm.Print_Area" localSheetId="3">'4. QT-CBĐT'!$A$1:$L$100</definedName>
    <definedName name="_xlnm.Print_Area" localSheetId="4">'5. PCP'!$A$1:$J$32</definedName>
    <definedName name="_xlnm.Print_Area" localSheetId="5">'6. 14. TW'!$A$1:$R$26</definedName>
    <definedName name="_xlnm.Print_Titles" localSheetId="0">'1. CĐNS'!$5:$7</definedName>
    <definedName name="_xlnm.Print_Titles" localSheetId="1">'2. XSKT'!$5:$7</definedName>
    <definedName name="_xlnm.Print_Titles" localSheetId="2">'3. ĐPTTH'!$5:$7</definedName>
    <definedName name="_xlnm.Print_Titles" localSheetId="3">'4. QT-CBĐT'!$5:$6</definedName>
    <definedName name="_xlnm.Print_Titles" localSheetId="4">'5. PCP'!$5:$6</definedName>
    <definedName name="_xlnm.Print_Titles" localSheetId="5">'6. 14. TW'!$5:$9</definedName>
  </definedNames>
  <calcPr calcId="144525"/>
</workbook>
</file>

<file path=xl/calcChain.xml><?xml version="1.0" encoding="utf-8"?>
<calcChain xmlns="http://schemas.openxmlformats.org/spreadsheetml/2006/main">
  <c r="A3" i="5" l="1"/>
  <c r="K8" i="5"/>
  <c r="J8" i="5"/>
  <c r="I8" i="5"/>
  <c r="H8" i="5"/>
  <c r="H14" i="5"/>
  <c r="H17" i="5"/>
  <c r="H21" i="5"/>
  <c r="H9" i="5"/>
  <c r="H10" i="2"/>
  <c r="H9" i="2" s="1"/>
  <c r="H8" i="2" s="1"/>
  <c r="H13" i="1"/>
  <c r="H10" i="1"/>
  <c r="H9" i="1" s="1"/>
  <c r="H8" i="1" s="1"/>
  <c r="H11" i="1"/>
  <c r="H13" i="5" l="1"/>
  <c r="H12" i="5" s="1"/>
  <c r="H11" i="2"/>
  <c r="I10" i="1" l="1"/>
  <c r="I9" i="1" s="1"/>
  <c r="I8" i="1" s="1"/>
  <c r="I11" i="1"/>
  <c r="I13" i="1"/>
  <c r="A3" i="8" l="1"/>
  <c r="L23" i="8"/>
  <c r="P23" i="8" s="1"/>
  <c r="P22" i="8" s="1"/>
  <c r="P21" i="8" s="1"/>
  <c r="Q22" i="8"/>
  <c r="O22" i="8"/>
  <c r="M22" i="8"/>
  <c r="L22" i="8"/>
  <c r="K22" i="8"/>
  <c r="J22" i="8"/>
  <c r="I22" i="8"/>
  <c r="H22" i="8"/>
  <c r="Q21" i="8"/>
  <c r="O21" i="8"/>
  <c r="M21" i="8"/>
  <c r="L21" i="8"/>
  <c r="K21" i="8"/>
  <c r="J21" i="8"/>
  <c r="I21" i="8"/>
  <c r="H21" i="8"/>
  <c r="L20" i="8"/>
  <c r="N20" i="8" s="1"/>
  <c r="N18" i="8" s="1"/>
  <c r="N17" i="8" s="1"/>
  <c r="Q19" i="8"/>
  <c r="P19" i="8"/>
  <c r="O19" i="8"/>
  <c r="Q18" i="8"/>
  <c r="O18" i="8"/>
  <c r="M18" i="8"/>
  <c r="L18" i="8"/>
  <c r="K18" i="8"/>
  <c r="J18" i="8"/>
  <c r="I18" i="8"/>
  <c r="H18" i="8"/>
  <c r="Q17" i="8"/>
  <c r="O17" i="8"/>
  <c r="M17" i="8"/>
  <c r="L17" i="8"/>
  <c r="K17" i="8"/>
  <c r="J17" i="8"/>
  <c r="I17" i="8"/>
  <c r="H17" i="8"/>
  <c r="P16" i="8"/>
  <c r="N16" i="8"/>
  <c r="P15" i="8"/>
  <c r="O15" i="8"/>
  <c r="P14" i="8"/>
  <c r="O14" i="8"/>
  <c r="L13" i="8"/>
  <c r="O13" i="8" s="1"/>
  <c r="Q12" i="8"/>
  <c r="N12" i="8"/>
  <c r="M12" i="8"/>
  <c r="L12" i="8"/>
  <c r="K12" i="8"/>
  <c r="J12" i="8"/>
  <c r="I12" i="8"/>
  <c r="H12" i="8"/>
  <c r="Q11" i="8"/>
  <c r="N11" i="8"/>
  <c r="M11" i="8"/>
  <c r="L11" i="8"/>
  <c r="K11" i="8"/>
  <c r="J11" i="8"/>
  <c r="I11" i="8"/>
  <c r="H11" i="8"/>
  <c r="Q10" i="8"/>
  <c r="M10" i="8"/>
  <c r="L10" i="8"/>
  <c r="K10" i="8"/>
  <c r="J10" i="8"/>
  <c r="I10" i="8"/>
  <c r="H10" i="8"/>
  <c r="O12" i="8" l="1"/>
  <c r="O11" i="8" s="1"/>
  <c r="O10" i="8" s="1"/>
  <c r="S10" i="8"/>
  <c r="S9" i="8" s="1"/>
  <c r="P13" i="8"/>
  <c r="P12" i="8" s="1"/>
  <c r="P11" i="8" s="1"/>
  <c r="P20" i="8"/>
  <c r="P18" i="8" s="1"/>
  <c r="P17" i="8" s="1"/>
  <c r="N23" i="8"/>
  <c r="N22" i="8" s="1"/>
  <c r="N21" i="8" s="1"/>
  <c r="N10" i="8" s="1"/>
  <c r="P10" i="8" l="1"/>
  <c r="T10" i="8"/>
  <c r="A3" i="7" l="1"/>
  <c r="I31" i="7"/>
  <c r="I29" i="7"/>
  <c r="I30" i="7"/>
  <c r="I26" i="7"/>
  <c r="I27" i="7"/>
  <c r="I28" i="7"/>
  <c r="I25" i="7"/>
  <c r="I22" i="7"/>
  <c r="I20" i="7"/>
  <c r="I14" i="7"/>
  <c r="I15" i="7"/>
  <c r="I16" i="7"/>
  <c r="I17" i="7"/>
  <c r="I18" i="7"/>
  <c r="I13" i="7"/>
  <c r="G24" i="7"/>
  <c r="H24" i="7"/>
  <c r="I24" i="7"/>
  <c r="F24" i="7"/>
  <c r="H29" i="7"/>
  <c r="H23" i="7"/>
  <c r="I23" i="7"/>
  <c r="H21" i="7"/>
  <c r="I21" i="7"/>
  <c r="H19" i="7"/>
  <c r="I19" i="7"/>
  <c r="H12" i="7"/>
  <c r="H11" i="7"/>
  <c r="H10" i="7"/>
  <c r="H9" i="7"/>
  <c r="H8" i="7"/>
  <c r="H7" i="7"/>
  <c r="I12" i="7"/>
  <c r="I11" i="7"/>
  <c r="I10" i="7"/>
  <c r="I9" i="7"/>
  <c r="I8" i="7"/>
  <c r="I7" i="7"/>
  <c r="G12" i="7"/>
  <c r="G19" i="7"/>
  <c r="G21" i="7"/>
  <c r="G11" i="7"/>
  <c r="G29" i="7"/>
  <c r="G23" i="7"/>
  <c r="G10" i="7"/>
  <c r="G9" i="7"/>
  <c r="G8" i="7"/>
  <c r="F29" i="7"/>
  <c r="F23" i="7"/>
  <c r="F21" i="7"/>
  <c r="F19" i="7"/>
  <c r="F12" i="7"/>
  <c r="F11" i="7"/>
  <c r="F10" i="7"/>
  <c r="F9" i="7"/>
  <c r="F8" i="7"/>
  <c r="O7" i="7"/>
  <c r="M7" i="7"/>
  <c r="K7" i="7"/>
  <c r="G7" i="7"/>
  <c r="F7" i="7"/>
  <c r="M3" i="7"/>
  <c r="N3" i="7"/>
  <c r="P3" i="7"/>
  <c r="A3" i="6"/>
  <c r="K20" i="6"/>
  <c r="K9" i="6"/>
  <c r="K8" i="6"/>
  <c r="H25" i="6"/>
  <c r="I25" i="6"/>
  <c r="J25" i="6"/>
  <c r="K25" i="6"/>
  <c r="G25" i="6"/>
  <c r="K55" i="6"/>
  <c r="G68" i="6"/>
  <c r="K70" i="6"/>
  <c r="K68" i="6"/>
  <c r="K28" i="6"/>
  <c r="K29" i="6"/>
  <c r="K71" i="6"/>
  <c r="I98" i="6"/>
  <c r="J21" i="6"/>
  <c r="J30" i="6"/>
  <c r="J33" i="6"/>
  <c r="J44" i="6"/>
  <c r="J47" i="6"/>
  <c r="J51" i="6"/>
  <c r="J53" i="6"/>
  <c r="J20" i="6"/>
  <c r="J65" i="6"/>
  <c r="J68" i="6"/>
  <c r="J75" i="6"/>
  <c r="J77" i="6"/>
  <c r="J83" i="6"/>
  <c r="J93" i="6"/>
  <c r="J95" i="6"/>
  <c r="J64" i="6"/>
  <c r="I21" i="6"/>
  <c r="I30" i="6"/>
  <c r="I33" i="6"/>
  <c r="I44" i="6"/>
  <c r="I47" i="6"/>
  <c r="I51" i="6"/>
  <c r="I53" i="6"/>
  <c r="I20" i="6"/>
  <c r="I65" i="6"/>
  <c r="I68" i="6"/>
  <c r="I75" i="6"/>
  <c r="I77" i="6"/>
  <c r="I83" i="6"/>
  <c r="I93" i="6"/>
  <c r="I95" i="6"/>
  <c r="I64" i="6"/>
  <c r="K99" i="6"/>
  <c r="J11" i="6"/>
  <c r="J16" i="6"/>
  <c r="J18" i="6"/>
  <c r="J10" i="6"/>
  <c r="J57" i="6"/>
  <c r="J62" i="6"/>
  <c r="J56" i="6"/>
  <c r="J98" i="6"/>
  <c r="I11" i="6"/>
  <c r="I16" i="6"/>
  <c r="I18" i="6"/>
  <c r="I10" i="6"/>
  <c r="I57" i="6"/>
  <c r="I62" i="6"/>
  <c r="I56" i="6"/>
  <c r="K98" i="6"/>
  <c r="J97" i="6"/>
  <c r="I97" i="6"/>
  <c r="K97" i="6"/>
  <c r="K96" i="6"/>
  <c r="K95" i="6"/>
  <c r="G95" i="6"/>
  <c r="K94" i="6"/>
  <c r="K93" i="6"/>
  <c r="G93" i="6"/>
  <c r="K92" i="6"/>
  <c r="K91" i="6"/>
  <c r="K90" i="6"/>
  <c r="K89" i="6"/>
  <c r="K88" i="6"/>
  <c r="K87" i="6"/>
  <c r="K86" i="6"/>
  <c r="K85" i="6"/>
  <c r="K84" i="6"/>
  <c r="K83" i="6"/>
  <c r="G83" i="6"/>
  <c r="K82" i="6"/>
  <c r="K81" i="6"/>
  <c r="K80" i="6"/>
  <c r="K79" i="6"/>
  <c r="K78" i="6"/>
  <c r="K77" i="6"/>
  <c r="G77" i="6"/>
  <c r="K76" i="6"/>
  <c r="K75" i="6"/>
  <c r="G75" i="6"/>
  <c r="K74" i="6"/>
  <c r="K73" i="6"/>
  <c r="K72" i="6"/>
  <c r="K69" i="6"/>
  <c r="K67" i="6"/>
  <c r="K66" i="6"/>
  <c r="K65" i="6"/>
  <c r="G65" i="6"/>
  <c r="K64" i="6"/>
  <c r="H64" i="6"/>
  <c r="G64" i="6"/>
  <c r="K63" i="6"/>
  <c r="K62" i="6"/>
  <c r="G62" i="6"/>
  <c r="K61" i="6"/>
  <c r="K60" i="6"/>
  <c r="K59" i="6"/>
  <c r="K58" i="6"/>
  <c r="K57" i="6"/>
  <c r="H57" i="6"/>
  <c r="G57" i="6"/>
  <c r="K56" i="6"/>
  <c r="G56" i="6"/>
  <c r="J55" i="6"/>
  <c r="I55" i="6"/>
  <c r="H55" i="6"/>
  <c r="G55" i="6"/>
  <c r="K54" i="6"/>
  <c r="K53" i="6"/>
  <c r="H53" i="6"/>
  <c r="G53" i="6"/>
  <c r="K52" i="6"/>
  <c r="K51" i="6"/>
  <c r="H51" i="6"/>
  <c r="G51" i="6"/>
  <c r="K50" i="6"/>
  <c r="K49" i="6"/>
  <c r="K48" i="6"/>
  <c r="K47" i="6"/>
  <c r="H47" i="6"/>
  <c r="G47" i="6"/>
  <c r="K46" i="6"/>
  <c r="K45" i="6"/>
  <c r="K44" i="6"/>
  <c r="H44" i="6"/>
  <c r="G44" i="6"/>
  <c r="K43" i="6"/>
  <c r="K42" i="6"/>
  <c r="K41" i="6"/>
  <c r="K40" i="6"/>
  <c r="K39" i="6"/>
  <c r="K38" i="6"/>
  <c r="K37" i="6"/>
  <c r="K36" i="6"/>
  <c r="K35" i="6"/>
  <c r="K34" i="6"/>
  <c r="K33" i="6"/>
  <c r="H33" i="6"/>
  <c r="G33" i="6"/>
  <c r="K32" i="6"/>
  <c r="K31" i="6"/>
  <c r="K30" i="6"/>
  <c r="H30" i="6"/>
  <c r="G30" i="6"/>
  <c r="K27" i="6"/>
  <c r="K26" i="6"/>
  <c r="K24" i="6"/>
  <c r="K23" i="6"/>
  <c r="K22" i="6"/>
  <c r="K21" i="6"/>
  <c r="H21" i="6"/>
  <c r="G21" i="6"/>
  <c r="H20" i="6"/>
  <c r="G20" i="6"/>
  <c r="K19" i="6"/>
  <c r="K18" i="6"/>
  <c r="H18" i="6"/>
  <c r="G18" i="6"/>
  <c r="K17" i="6"/>
  <c r="K16" i="6"/>
  <c r="H16" i="6"/>
  <c r="G16" i="6"/>
  <c r="K15" i="6"/>
  <c r="K14" i="6"/>
  <c r="K13" i="6"/>
  <c r="K12" i="6"/>
  <c r="K11" i="6"/>
  <c r="H11" i="6"/>
  <c r="G11" i="6"/>
  <c r="K10" i="6"/>
  <c r="H10" i="6"/>
  <c r="G10" i="6"/>
  <c r="J9" i="6"/>
  <c r="I9" i="6"/>
  <c r="H9" i="6"/>
  <c r="G9" i="6"/>
  <c r="J8" i="6"/>
  <c r="I8" i="6"/>
  <c r="H8" i="6"/>
  <c r="G8" i="6"/>
  <c r="J7" i="6"/>
  <c r="I7" i="6"/>
  <c r="K7" i="6"/>
  <c r="H7" i="6"/>
  <c r="G7" i="6"/>
  <c r="J9" i="5"/>
  <c r="K9" i="5"/>
  <c r="I9" i="5"/>
  <c r="K11" i="5"/>
  <c r="I21" i="5"/>
  <c r="I17" i="5"/>
  <c r="I14" i="5"/>
  <c r="I13" i="5" s="1"/>
  <c r="I12" i="5" s="1"/>
  <c r="J16" i="5"/>
  <c r="K16" i="5"/>
  <c r="J19" i="5"/>
  <c r="K19" i="5" s="1"/>
  <c r="K20" i="5"/>
  <c r="J22" i="5"/>
  <c r="J21" i="5"/>
  <c r="K22" i="5"/>
  <c r="K21" i="5"/>
  <c r="K10" i="5"/>
  <c r="J15" i="5"/>
  <c r="J14" i="5" s="1"/>
  <c r="J11" i="1"/>
  <c r="J10" i="1" s="1"/>
  <c r="J9" i="1" s="1"/>
  <c r="J8" i="1" s="1"/>
  <c r="K12" i="1"/>
  <c r="K11" i="1"/>
  <c r="K18" i="5"/>
  <c r="K11" i="2"/>
  <c r="K10" i="2" s="1"/>
  <c r="K9" i="2" s="1"/>
  <c r="K8" i="2" s="1"/>
  <c r="J10" i="2"/>
  <c r="I10" i="2"/>
  <c r="J9" i="2"/>
  <c r="J8" i="2" s="1"/>
  <c r="I9" i="2"/>
  <c r="I8" i="2" s="1"/>
  <c r="K14" i="1"/>
  <c r="K13" i="1" s="1"/>
  <c r="A3" i="2"/>
  <c r="J13" i="1"/>
  <c r="K15" i="5" l="1"/>
  <c r="K14" i="5" s="1"/>
  <c r="J17" i="5"/>
  <c r="J13" i="5" s="1"/>
  <c r="J12" i="5" s="1"/>
  <c r="K17" i="5"/>
  <c r="K13" i="5" s="1"/>
  <c r="K12" i="5" s="1"/>
  <c r="K10" i="1"/>
  <c r="K9" i="1" s="1"/>
  <c r="K8" i="1" s="1"/>
</calcChain>
</file>

<file path=xl/sharedStrings.xml><?xml version="1.0" encoding="utf-8"?>
<sst xmlns="http://schemas.openxmlformats.org/spreadsheetml/2006/main" count="592" uniqueCount="362">
  <si>
    <t>Phụ lục 1</t>
  </si>
  <si>
    <t>ĐVT: Triệu đồng</t>
  </si>
  <si>
    <t>STT</t>
  </si>
  <si>
    <t>Danh mục dự án/công trình</t>
  </si>
  <si>
    <t>Kế hoạch năm 2021</t>
  </si>
  <si>
    <t>Đề nghị điều chỉnh</t>
  </si>
  <si>
    <t>Ghi chú</t>
  </si>
  <si>
    <t>TỔNG SỐ</t>
  </si>
  <si>
    <t>A</t>
  </si>
  <si>
    <t>I</t>
  </si>
  <si>
    <t>a</t>
  </si>
  <si>
    <t>B</t>
  </si>
  <si>
    <t>NGUỒN XỔ SỐ KIẾN THIẾT</t>
  </si>
  <si>
    <t>Công trình chuyển tiếp</t>
  </si>
  <si>
    <t>Phụ lục 2</t>
  </si>
  <si>
    <t>Lĩnh vực Giao thông</t>
  </si>
  <si>
    <t>Trung tâm hội nghị tỉnh Vĩnh Long</t>
  </si>
  <si>
    <t>Đê bao sông Măng Thít, tỉnh Vĩnh Long (giai đoạn 2)</t>
  </si>
  <si>
    <t>Lĩnh vực Thủy lợi</t>
  </si>
  <si>
    <t>Đường tỉnh 907</t>
  </si>
  <si>
    <t>b</t>
  </si>
  <si>
    <t>Đường Võ Văn Kiệt, thành phố Vĩnh Long, tỉnh Vĩnh Long</t>
  </si>
  <si>
    <t>Lĩnh vực Văn hóa</t>
  </si>
  <si>
    <t xml:space="preserve">Đê bao chống ngập thành phố Vĩnh Long - khu vực sông Cái Cá </t>
  </si>
  <si>
    <t>Danh mục dự án</t>
  </si>
  <si>
    <t>Địa điểm XD</t>
  </si>
  <si>
    <t>Thời gian thực hiện dự án</t>
  </si>
  <si>
    <t>Quyết định phê duyệt quyết toán dự án hoàn thành hoặc dự toán chuẩn bị dự án</t>
  </si>
  <si>
    <t>Tăng/Giảm
(+)/(-)</t>
  </si>
  <si>
    <t>Số, ngày, tháng, năm</t>
  </si>
  <si>
    <t>Dự toán</t>
  </si>
  <si>
    <t>THANH TOÁN, QUYẾT TOÁN, TẤT TOÁN DỰ ÁN HOÀN THÀNH</t>
  </si>
  <si>
    <t>II</t>
  </si>
  <si>
    <t>Nguồn xổ số kiến thiết</t>
  </si>
  <si>
    <t>Các dự án do các cá nhân, doanh nghiệp, tổ chức phi Chính phủ,... tài trợ (đối ứng)</t>
  </si>
  <si>
    <t>Hệ thống thủy lợi Cồn Lục Sỹ, huyện Trà Ôn</t>
  </si>
  <si>
    <t>Dự án cầu Lộ 2 trên tuyến đường Võ Văn Kiệt (đoạn từ cầu Mậu Thân đến đường Nguyễn Huệ) thành phố Vĩnh Long</t>
  </si>
  <si>
    <t>Chuẩn bị đầu tư - Chuẩn bị dự án (bao gồm khảo sát, thiết kế thi công - dự toán); thanh toán, quyết toán, tất toán dự án hoàn thành</t>
  </si>
  <si>
    <t>Phụ lục 3</t>
  </si>
  <si>
    <t>Đê bao ngoài 4 xã cù lao huyện Long Hồ</t>
  </si>
  <si>
    <t>Hệ thống thủy lợi phục vụ xây dựng nông thôn mới xã Hòa Ninh, huyện Long Hồ</t>
  </si>
  <si>
    <t>Xã Hòa Ninh, huyện Long Hồ</t>
  </si>
  <si>
    <t>2018-2021</t>
  </si>
  <si>
    <t>2016-2021</t>
  </si>
  <si>
    <t>Huyện Long Hồ</t>
  </si>
  <si>
    <t>Hoàn thiện dự án Đê bao sông Măng Thít tỉnh Vĩnh Long (giai đoạn 2) trong điều kiện thích ứng với biến đổi khí hậu</t>
  </si>
  <si>
    <t>Các huyện: Mang Thít, Vũng Liêm, Tam Bình, Trà Ôn, Long Hồ và thành phố Vĩnh Long</t>
  </si>
  <si>
    <t>05/QĐ-SNN&amp;PTNT.DTCBDA ngày 18/01/2021</t>
  </si>
  <si>
    <t>Hoàn thiện Đê bao sông Măng Thít tỉnh Vĩnh Long (giai đoạn 2) - Kè sông Hậu đoạn qua thị xã Bình Minh trong điều kiện thích ứng với biến đổi khí hậu</t>
  </si>
  <si>
    <t>368/QĐ-UBND ngày 13/02/2009;
163/QĐ-UBND ngày 19/01/2021</t>
  </si>
  <si>
    <t>2421/QĐ-UBND ngày 12/10/2016;
2249/QĐ-UBND ngày 20/10/2017;
3206/QĐ-UBND ngày 25/12/2019;
3529/QĐ-UBND ngày 29/12/2020</t>
  </si>
  <si>
    <t>d</t>
  </si>
  <si>
    <t>Lĩnh vực Y tế</t>
  </si>
  <si>
    <t>Bệnh viện y học cổ truyền tỉnh Vĩnh Long</t>
  </si>
  <si>
    <t>Giai đoạn thực hiện dự án</t>
  </si>
  <si>
    <t>Quyết định đầu tư hoặc phê duyệt quyết toán</t>
  </si>
  <si>
    <t>Kế hoạch
năm 2021</t>
  </si>
  <si>
    <t>Nội dung cần lưu ý</t>
  </si>
  <si>
    <t>Số quyết định; ngày tháng, năm ban hành</t>
  </si>
  <si>
    <t>Tổng mức
đầu tư</t>
  </si>
  <si>
    <t>Thực hiện dự án</t>
  </si>
  <si>
    <t>Lĩnh vực giao thông nông thôn</t>
  </si>
  <si>
    <t>2021-2022</t>
  </si>
  <si>
    <t>Phụ lục 4</t>
  </si>
  <si>
    <t>Đường từ Mười Đậm đến cầu Bảy Đủ, xã Chánh An, huyện Mang Thít</t>
  </si>
  <si>
    <t>Xã Quới An, huyện Vũng Liêm, Vĩnh Long</t>
  </si>
  <si>
    <t>336/QĐ-SKHĐT ngày 29/10/2021</t>
  </si>
  <si>
    <t>PHẦN VỐN ĐÃ PHÂN KHAI</t>
  </si>
  <si>
    <t>A.1</t>
  </si>
  <si>
    <t>PHẦN VỐN CÒN LẠI CHƯA PHÂN KHAI</t>
  </si>
  <si>
    <t>a.1</t>
  </si>
  <si>
    <t xml:space="preserve"> - Điều chỉnh giảm theo số tiếp nhận thực tế.
 - Sô vốn giảm sẽ được bổ sung cho các dự án thanh toán khối lượng hoàn thành.</t>
  </si>
  <si>
    <t>PHÂN BỔ THỰC HIỆN CÁC NHIỆM VỤ CHI ĐẦU TƯ THEO QUY ĐỊNH</t>
  </si>
  <si>
    <t>BỐ TRÍ THỰC HIỆN DỰ ÁN</t>
  </si>
  <si>
    <t>c</t>
  </si>
  <si>
    <t>Bổ sung vốn để phân khai cho các dự án thanh toán, quyết toán dự án hoàn thành.</t>
  </si>
  <si>
    <t>Bổ sung vốn thanh toán khối lượng, đẩy nhanh tiến độ thực hiện dự án</t>
  </si>
  <si>
    <t>Năng lực TK</t>
  </si>
  <si>
    <t>Lũy kế thanh toán theo QĐ phê duyệt QT</t>
  </si>
  <si>
    <t>Điều chỉnh</t>
  </si>
  <si>
    <t>Nguồn cân đối ngân sách tỉnh</t>
  </si>
  <si>
    <t>Lĩnh vực Quản lý nhà nước</t>
  </si>
  <si>
    <t>Trụ sở làm việc Trạm khuyến nông huyện Tam Bình, tỉnh Vĩnh Long</t>
  </si>
  <si>
    <t>Huyện Tam Bình</t>
  </si>
  <si>
    <t>2017-2018</t>
  </si>
  <si>
    <t>507b/QĐ-STC ngày 30/10/2020</t>
  </si>
  <si>
    <t>Trụ sở làm việc các đơn vị: Trạm chăn nuôi và thú y; Trạm khuyến nông; Trạm trồng trọt và bảo vệ thực vật huyện Bình Tân</t>
  </si>
  <si>
    <t>Huyện Bình Tân</t>
  </si>
  <si>
    <t>2018-2019</t>
  </si>
  <si>
    <t>298/QĐ-STC ngày 31/7/2020</t>
  </si>
  <si>
    <t>Hạ tầng khu hành chính và Khu tái định cư (giai đoạn 2), huyện Bình Tân, tỉnh Vĩnh Long</t>
  </si>
  <si>
    <t>1484/QĐ-UBND ngày 10/6/2019</t>
  </si>
  <si>
    <t>Đầu tư xây dựng công trình Hạ tầng kỹ thuật Khu hành chính tỉnh và dân cư phường 9, thành phố Vĩnh Long (Hạng mục: gói thầu xây lắp số 1a, 1b, 3, gói thầu phi TV số 4, chi phí bồi thường GPMB)</t>
  </si>
  <si>
    <t>Thành phố Vĩnh Long</t>
  </si>
  <si>
    <t>1075/QĐ-UBND ngày 12/5/2021</t>
  </si>
  <si>
    <t>Lĩnh vực An ninh Quốc phòng</t>
  </si>
  <si>
    <t>Trụ sở làm việc Ban CHQS xã Thới Hòa, huyện Trà Ôn</t>
  </si>
  <si>
    <t>Huyện Trà Ôn</t>
  </si>
  <si>
    <t>220/QĐ-STC ngày 07/6/2021</t>
  </si>
  <si>
    <t>Lĩnh vực Xã hội</t>
  </si>
  <si>
    <t>Khu tái định cư, dân cư phường 2, thị xã Vĩnh Long, tỉnh Vĩnh Long (thị xã Vĩnh Long nay là thành phố Vĩnh Long)</t>
  </si>
  <si>
    <t>Phường 2, thành phố Vĩnh Long</t>
  </si>
  <si>
    <t>509/QĐ-STC ngày 29/11/2019</t>
  </si>
  <si>
    <t>Đường vào trung tâm xã Thạnh Quới, huyện Long Hồ</t>
  </si>
  <si>
    <t>5446a/QĐ-UBND ngày 31/10/2019</t>
  </si>
  <si>
    <t>Dự án Đường Hòa Ninh - Đồng Phú, xã Hòa Ninh, huyện Long Hồ</t>
  </si>
  <si>
    <t>2383/QĐ-UBND ngày 31/5/2021</t>
  </si>
  <si>
    <t>Đường liên ấp Bình Tịnh A - Long Hoà 1, xã Hoà Tịnh, huyện Mang Thít</t>
  </si>
  <si>
    <t>Huyện mang Thít</t>
  </si>
  <si>
    <t>2020-2021</t>
  </si>
  <si>
    <t>2533/QĐ-UBND ngày 03/8/2021</t>
  </si>
  <si>
    <t>Lĩnh vực Nông nghiệp - Thủy lợi</t>
  </si>
  <si>
    <t>Cống Rạch Đình Bến Xe xã Ngãi Tứ, huyện Tam Bình, tỉnh Vĩnh Long</t>
  </si>
  <si>
    <t>2016-2017</t>
  </si>
  <si>
    <t>507i/QĐ-STC ngày 30/10/2020</t>
  </si>
  <si>
    <t>Dự án thủy lợi phục vụ nuôi thủy sản xen lúa xã Hiếu Phụng, huyện Vũng Liêm, tỉnh Vĩnh Long</t>
  </si>
  <si>
    <t>Huyện Vũng Liêm</t>
  </si>
  <si>
    <t>2013-2016</t>
  </si>
  <si>
    <t>1999QĐ-UBND ngày 06/8/2020</t>
  </si>
  <si>
    <t>Trung tâm Điều dưỡng cán bộ tỉnh Vĩnh Long</t>
  </si>
  <si>
    <t>114/QĐ-STC ngày 29/3/2019</t>
  </si>
  <si>
    <t>Cải tạo, nâng cấp các trạm y tế xã, phường, thị trấn trên địa bàn tỉnh Vĩnh Long (AP)</t>
  </si>
  <si>
    <t>trên địa bàn Tỉnh</t>
  </si>
  <si>
    <t>3222/QĐ-UBND
ngày 30/11/2020</t>
  </si>
  <si>
    <t>Lĩnh vực Giáo dục - Đào tạo</t>
  </si>
  <si>
    <t>Trường THCS Tân Bình, huyện Bình Tân</t>
  </si>
  <si>
    <t>499/QĐ-STC 
ngày 30/10/2020</t>
  </si>
  <si>
    <t>Cải tạo, nâng cấp Trường THCS Thanh Đức, huyện Long Hồ</t>
  </si>
  <si>
    <t>7250/QĐ-UBND ngày 07/12/2020</t>
  </si>
  <si>
    <t>Cải tạo, nâng cấp Trường tiểu học Chánh An A, huyện Mang Thít</t>
  </si>
  <si>
    <t>Huyện Mang Thít</t>
  </si>
  <si>
    <t>4199/QĐ-UBND ngày 31/10/2019</t>
  </si>
  <si>
    <t>Cải tạo, nâng cấp Trường tiểu học Bình Phước A, huyện Mang Thít</t>
  </si>
  <si>
    <t>4200/QĐ-UBND ngày 31/10/2019</t>
  </si>
  <si>
    <t>Cải tạo, nâng cấp Trường THPT Võ Văn Kiệt, huyện Vũng Liêm</t>
  </si>
  <si>
    <t>342/QĐ-SKHĐT ngày 31/10/2019</t>
  </si>
  <si>
    <t>Cải tạo, nâng cấp Trường THPT Phạm Hùng, huyện Long Hồ</t>
  </si>
  <si>
    <t>343/QĐ-SKHĐT ngày 31/10/2019</t>
  </si>
  <si>
    <t xml:space="preserve">Cải tạo, nâng cấp Trường THCS - THPT Trưng Vương, thành phố Vĩnh Long </t>
  </si>
  <si>
    <t>344/QĐ-SKHĐT ngày 31/10/2019</t>
  </si>
  <si>
    <t>Đầu tư mở rộng Trường trung học cơ sở Lý Thái Tổ, thị xã Bình Minh và Trường trung học cơ sở Trung Thành, huyện Vũng Liêm thuộc Chương trình phát triển giáo dục trung học giai đoạn 2 (GDTrH2) tỉnh Vĩnh Long</t>
  </si>
  <si>
    <t>Thị xã Bình Minh và huyện Vũng Liêm</t>
  </si>
  <si>
    <t>128/QĐ-SKHĐT ngày 23/5/2019</t>
  </si>
  <si>
    <t>Tỉnh Vĩnh Long</t>
  </si>
  <si>
    <t>Trường Trung học cấp 2 - 3 Thanh Bình, huyện Vũng Liêm</t>
  </si>
  <si>
    <t>1878/QĐ-UBND ngày 19/7/2021</t>
  </si>
  <si>
    <t>Cải tạo, nâng cấp Trường tiểu học thị trấn Cái Vồn B, thị xã Bình Minh</t>
  </si>
  <si>
    <t>Thị xã Bình Minh</t>
  </si>
  <si>
    <t>6350/QĐ-UBND ngày 06/10/2021</t>
  </si>
  <si>
    <t>đ</t>
  </si>
  <si>
    <t>Cải tạo, nâng cấp Trung tâm Công tác xã hội tỉnh Vĩnh Long</t>
  </si>
  <si>
    <t>507d/QĐ-STC 
ngày 30/10/2020</t>
  </si>
  <si>
    <t>Trung tâm Công tác xã hội tỉnh Vĩnh Long</t>
  </si>
  <si>
    <t>1437/QĐ-UBND ngày 11/6/2021</t>
  </si>
  <si>
    <t>e</t>
  </si>
  <si>
    <t>Bia chiến thằng Bắc nước Xoáy</t>
  </si>
  <si>
    <t>262/QĐ-STC
ngày 31/7/2019;
507m/QĐ-STC
ngày 30/10/2020</t>
  </si>
  <si>
    <t>Tượng Mẹ Việt Nam anh hùng Nguyễn Thị Ngọt</t>
  </si>
  <si>
    <t>507l/QĐ-STC
ngày 30/10/2020</t>
  </si>
  <si>
    <t>Nhà tập luyện thể thao</t>
  </si>
  <si>
    <t>250/QĐ-STC ngày 30/6/2020</t>
  </si>
  <si>
    <t>g</t>
  </si>
  <si>
    <t>Lĩnh vực Thông tin - Truyền thông</t>
  </si>
  <si>
    <t>Ứng dụng công nghệ thông tin trong hoạt động của các cơ quan Đảng tỉnh Vĩnh Long</t>
  </si>
  <si>
    <t>3225/QĐ-UBND ngày 30/10/2020</t>
  </si>
  <si>
    <t>h</t>
  </si>
  <si>
    <t>Lĩnh vực Công cộng</t>
  </si>
  <si>
    <t>Đầu tư xây dựng công trình Thí điểm lắp đặt hệ thống đèn chiếu sáng công cộng và đèn cảnh báo an toàn giao thông sử dụng năng lượng mặt trời trên địa bàn tỉnh Vĩnh Long</t>
  </si>
  <si>
    <t>1637/QĐ-UBND ngày 28/6/2021</t>
  </si>
  <si>
    <t>A.2</t>
  </si>
  <si>
    <t>CHUẨN BỊ ĐẦU TƯ - CHUẨN BỊ DỰ ÁN (BAO GỒM KHẢO SÁT, THIẾT KẾ THI CÔNG - DỰ TOÁN)</t>
  </si>
  <si>
    <t>Dự án Đường từ QL54 đến Khu công nghiệp Bình Minh</t>
  </si>
  <si>
    <t>355/QĐ-SXD ngày 27/10/2020</t>
  </si>
  <si>
    <t>Dự án Bến xe Vĩnh Long (giai đoạn 1)</t>
  </si>
  <si>
    <t>354/QĐ-SXD ngày 27/10/2020</t>
  </si>
  <si>
    <t>Đường nối từ đường Phạm Hùng đến đường Võ Văn Kiệt, thành phố Vĩnh Long</t>
  </si>
  <si>
    <t>52/QĐ-BQLDAGT ngày 12/5/2021</t>
  </si>
  <si>
    <t>Đường từ Quốc lộ 53 - Khu công nghiệp Hòa Phú (Đường tỉnh 909B) - Đường Phú Lộc Bầu Gốc - Quốc lộ 1, tỉnh Vĩnh Long</t>
  </si>
  <si>
    <t>TP Vĩnh Long, huyện Long Hồ và huyện Tam Bình</t>
  </si>
  <si>
    <t>172/QĐ-BQLDAGT ngày 09/9/2021</t>
  </si>
  <si>
    <t>Trụ sở làm việc Đảng bộ khối các cơ quan, doanh nghiệp và Ban Tuyên giáo Tỉnh ủy</t>
  </si>
  <si>
    <t>329/QĐ-SXD ngày 27/10/2020</t>
  </si>
  <si>
    <t>Dự án Cải tạo, nâng cấp ĐT.910B tỉnh Vĩnh Long</t>
  </si>
  <si>
    <t>Thị xã Bình Minh và huyện Bình Tân</t>
  </si>
  <si>
    <t>657/QĐ-SGTVT ngày 29/10/2020</t>
  </si>
  <si>
    <t>Dự án cầu Phú Lộc</t>
  </si>
  <si>
    <t>662/QĐ-SGTVT ngày 29/10/2020</t>
  </si>
  <si>
    <t>Hệ thống thủy lợi Cồn Lục Sỹ, huyện Trà Ôn, tỉnh Vĩnh Long (giai đoạn 2)</t>
  </si>
  <si>
    <t>01/QĐ-SNN&amp;PTNT.DTCBDA ngày 18/01/2021</t>
  </si>
  <si>
    <t>Hệ thống thủy lợi Thanh Đức - Long Mỹ, huyện Long Hồ và huyện Mang Thít</t>
  </si>
  <si>
    <t>Huyện Long Hồ và huyện Mang Thít</t>
  </si>
  <si>
    <t>06/QĐ-SNN&amp;PTNT.DTCBDA ngày 18/01/2021</t>
  </si>
  <si>
    <t>Nâng cấp hệ thống thủy lợi Mỹ Lộc - Mỹ Thạnh Trung - Long Phú - Song Phú, huyện Tam Bình</t>
  </si>
  <si>
    <t>02/QĐ-SNN&amp;PTNT.DTCBDA ngày 18/01/2021</t>
  </si>
  <si>
    <t>Kè chống sạt lở sông Tắc Từ Tải, khu vực phường Cái Vồn và phường Thành Phước, thị xã Bình Minh.</t>
  </si>
  <si>
    <t>04/QĐ-SNN&amp;PTNT.DTCBDA ngày 18/01/2021</t>
  </si>
  <si>
    <t>Cải tạo, nâng cấp Bệnh viện đa khoa tỉnh Vĩnh Long (giai đoạn 2)</t>
  </si>
  <si>
    <t>104/QĐ-BQLDA ngày 30/3/2021</t>
  </si>
  <si>
    <t>Nâng cấp hệ thống an toàn thông tin mạng WAN tỉnh Vĩnh Long</t>
  </si>
  <si>
    <t>76/QĐ-STTTT ngày 13/5/2021</t>
  </si>
  <si>
    <t>Nâng cấp nền tảng tích hợp, chia sẽ dữ liệu cấp tỉnh phục vụ chính quyền số</t>
  </si>
  <si>
    <t>73/QĐ-STTTT ngày 13/5/2021</t>
  </si>
  <si>
    <t>Nâng cấp hệ thống hạ tầng trung tâm tích hợp dữ liệu tỉnh phục vụ xây dựng Chính quyền số tỉnh Vĩnh Long</t>
  </si>
  <si>
    <t>75/QĐ-STTTT ngày 13/5/2021</t>
  </si>
  <si>
    <t>Xây dựng nền tảng số và kho dữ liệu mở phục vụ chuyển đổi số tỉnh Vĩnh Long</t>
  </si>
  <si>
    <t>74/QĐ-STTTT ngày 13/5/2021</t>
  </si>
  <si>
    <t>Nâng cấp công nghệ thông tin trong hoạt động của các cơ quan Đảng tỉnh Vĩnh Long</t>
  </si>
  <si>
    <t>125-QĐ/VPTU ngày 08/6/2021</t>
  </si>
  <si>
    <t>Lĩnh vực nước sạch nông thôn</t>
  </si>
  <si>
    <t>Hệ thống cấp nước tập trung liên xã An Bình 2, huyện Long Hồ</t>
  </si>
  <si>
    <t>376/QĐ-SXD ngày 27/11/2020</t>
  </si>
  <si>
    <t>Hệ thống cấp nước tập trung liên xã Tân An Luông 2, huyện Vũng Liêm</t>
  </si>
  <si>
    <t>375/QĐ-SXD ngày 27/11/2020</t>
  </si>
  <si>
    <t>Hệ thống cấp nước tập trung liên xã Mỹ Hòa 2, thị xã Bình Minh</t>
  </si>
  <si>
    <t>377/QĐ-SXD ngày 27/11/2020</t>
  </si>
  <si>
    <t>Hệ thống cấp nước tập trung liên xã Phú Đức 3, huyện Long Hồ</t>
  </si>
  <si>
    <t>350/QĐ-SXD ngày 27/11/2020</t>
  </si>
  <si>
    <t>Hệ thống cấp nước tập trung liên xã Tân Bình 2, huyện Bình Tân</t>
  </si>
  <si>
    <t>374/QĐ-SXD ngày 27/11/2020</t>
  </si>
  <si>
    <t>Nâng cấp công suất trạm cấp nước Hòa Phú 2 xã Hòa Phú, huyện Long Hồ</t>
  </si>
  <si>
    <t>373/QĐ-SXD ngày 27/11/2020</t>
  </si>
  <si>
    <t>Nâng cấp công suất trạm cấp nước xã Phú Quới, huyện Long Hồ</t>
  </si>
  <si>
    <t>379/QĐ-SXD ngày 27/11/2020</t>
  </si>
  <si>
    <t>Nâng cấp công suất trạm cấp nước Phước Hậu 1 xã Phước Hậu, huyện Long Hồ</t>
  </si>
  <si>
    <t>378/QĐ-SXD ngày 27/11/2020</t>
  </si>
  <si>
    <t>Nâng cấp công suất trạm cấp nước Tân Hạnh 1 xã Tân Hạnh, huyện Long Hồ</t>
  </si>
  <si>
    <t>380/QĐ-SXD ngày 27/11/2020</t>
  </si>
  <si>
    <t>Dự án Khu Liên hợp xử lý chất thải rắn Hòa Phú, hạng mục: Đắp bờ bao xung quanh, trồng cây xanh cách ly</t>
  </si>
  <si>
    <t>137/QĐ-TTPTQĐ ngày 24/6/2021</t>
  </si>
  <si>
    <t>Lĩnh vực Thương mại - Du lịch</t>
  </si>
  <si>
    <t>Nâng cấp, mở rộng Nhà khách Văn phòng UBND tỉnh Vĩnh Long</t>
  </si>
  <si>
    <t>121a/QĐ-VPUBND ngày 17/9/2021</t>
  </si>
  <si>
    <t xml:space="preserve"> - Bổ sung thay thế cho dự án "Hoàn thiện dự án Đê bao sông Măng Thít tỉnh Vĩnh Long (giai đoạn 2) trong điều kiện thích ứng với biến đổi khí hậu" đo được UBND tỉnh phê duyệt tại quyết định số 3283/QĐ-UBND ngày 29/11/2021 với tên dự án là "Hoàn thiện Đê bao sông Măng Thít tỉnh Vĩnh Long (giai đoạn 2) - Kè sông Hậu đoạn qua thị xã Bình Minh trong điều kiện thích ứng với biến đổi khí hậu".
 - Đã được chấp thuận tại văn bản số 8259/UBND-KTNV ngày 27/12/2021 của UBND tỉnh</t>
  </si>
  <si>
    <t xml:space="preserve"> - Điều chỉnh giảm do tên dự án được điều chỉnh tại Quyết định số 3283/QĐ-UBND ngày 29/11/2021 với tên dự án là "Hoàn thiện Đê bao sông Măng Thít tỉnh Vĩnh Long (giai đoạn 2) - Kè sông Hậu đoạn qua thị xã Bình Minh trong điều kiện thích ứng với biến đổi khí hậu".
 - Đã được chấp thuận tại văn bản số 8259/UBND-KTNV ngày 27/12/2021 của UBND tỉnh</t>
  </si>
  <si>
    <t xml:space="preserve"> - Các dự án vướng giải phóng mặt bằng trong thời gian dài, đến nay đã GPMB và triển khai nên bổ sung để thanh toán khối lượng
 - Đã được chấp thuận tại văn bản số 8259/UBND-KTNV ngày 27/12/2021 của UBND tỉnh</t>
  </si>
  <si>
    <t>Quyết toán, tất toán công trình hoàn thành</t>
  </si>
  <si>
    <t>Lĩnh vực Giao thông nông thôn</t>
  </si>
  <si>
    <t>Cải tạo, sửa chữa đường từ cầu Rạch Sâu đến cầu Bảy Thông, xã Chánh An, huyện Mang Thít, tỉnh Vĩnh Long</t>
  </si>
  <si>
    <t>Ấp An Hòa B và ấp Tân An B, xã Chánh An, huyện Mang Thít, tỉnh Vĩnh Long</t>
  </si>
  <si>
    <t>2019-2020</t>
  </si>
  <si>
    <t>143/QĐ-STC ngày 28/4/2021</t>
  </si>
  <si>
    <t>Cải tạo, sửa chữa đường từ huyện lộ 33 đến cầu Ruột Ngựa, xã Chánh An, huyện Mang Thít, tỉnh Vĩnh Long</t>
  </si>
  <si>
    <t>Ấp Tân An B, ấp Tân Mỹ B và ấp Mỹ Chánh, xã Chánh An, huyện Mang Thít, tỉnh Vĩnh Long</t>
  </si>
  <si>
    <t>272/QĐ-STC ngày 12/7/2021</t>
  </si>
  <si>
    <t>Đường từ cầu Kênh Mới đến cầu ông Bảy Chiến, xã An Phước, huyện Mang Thít</t>
  </si>
  <si>
    <t>Ấp Phú Hòa, xã An Phước, huyện Mang Thít</t>
  </si>
  <si>
    <t>404/QĐ-STC ngày 20/10/2021</t>
  </si>
  <si>
    <t>Đường từ cầu Kênh Chiến Đấu đến nhà ông Tám Đắng, xã An Phước, huyện Mang Thít</t>
  </si>
  <si>
    <t>Ấp Thanh Thủy và ấp Thủy Thuận, xã An Phước, huyện Mang Thít</t>
  </si>
  <si>
    <t>343/QĐ-STC ngày 13/9/2021</t>
  </si>
  <si>
    <t>Cầu Kênh 26/3, xã Nguyễn Văn Thảnh, huyện Bình Tân, tỉnh Vĩnh Long</t>
  </si>
  <si>
    <t>Ấp Hòa Thạnh - ấp Hòa Hiệp, xã Nguyễn Văn Thảnh, huyện Bình Tân, tỉnh Vĩnh Long</t>
  </si>
  <si>
    <t>332/QĐ-STC ngày 13/9/2021</t>
  </si>
  <si>
    <t>Cầu Kênh Thầy Ban, xã Nguyễn Văn Thảnh, huyện Bình Tân, tỉnh Vĩnh Long</t>
  </si>
  <si>
    <t>Ấp Hòa Thạnh - ấp Hòa Thới, xã Nguyễn Văn Thảnh, huyện Bình Tân, tỉnh Vĩnh Long</t>
  </si>
  <si>
    <t>402/QĐ-STC ngày 20/10/2021</t>
  </si>
  <si>
    <t>a.2</t>
  </si>
  <si>
    <t>03 phòng học - Trường Mẫu giáo Rạng Đông, xã Ngãi Tứ, huyện Tam Bình</t>
  </si>
  <si>
    <t>Xã Ngãi Tứ, huyện Tam Bình, tỉnh Vĩnh Long</t>
  </si>
  <si>
    <t>336/QĐ-STC ngày 13/9/2021</t>
  </si>
  <si>
    <t>a.3</t>
  </si>
  <si>
    <t>Lĩnh vực Thương mại</t>
  </si>
  <si>
    <t>Cải tạo, sửa chữa Chợ Thanh Đức, huyện Long Hồ</t>
  </si>
  <si>
    <t>Xã Thanh Đức, huyện Long Hồ, tỉnh Vĩnh Long</t>
  </si>
  <si>
    <t>2020-2022</t>
  </si>
  <si>
    <t>403/QĐ-STC ngày 20/10/2021</t>
  </si>
  <si>
    <t>b.1</t>
  </si>
  <si>
    <t>Đường giao thông nông thôn liên xóm ấp An Quới, xã Quới An, huyện Vũng Liêm</t>
  </si>
  <si>
    <t>Ấp An Quới, xã Quới An, huyện Vũng Liêm, Vĩnh Long</t>
  </si>
  <si>
    <t>209/QĐ-SKHĐT ngày 12/7/2021</t>
  </si>
  <si>
    <t>Đường từ đập Bảy Ngàn – Sáu Nhuần, xã An Phước, huyện Mang Thít</t>
  </si>
  <si>
    <t>Xã An Phước, huyện Mang Thít, Vĩnh Long</t>
  </si>
  <si>
    <t>2021-2023</t>
  </si>
  <si>
    <t>220/QĐ-SKHĐT ngày 12/7/2021</t>
  </si>
  <si>
    <t>Đường từ cầu Hai Thuận - Mười Đậm, xã Chánh An, huyện Mang Thít</t>
  </si>
  <si>
    <t>Ấp Tân Mỹ, xã Chánh An, huyện Mang Thít, Vĩnh Long</t>
  </si>
  <si>
    <t>34/QĐ-SKHĐT ngày 17/02/2021</t>
  </si>
  <si>
    <t>b.2</t>
  </si>
  <si>
    <t>01 phòng học - Trường Mẫu giáo Măng non 1, ấp Mỹ Phú, xã Mỹ Phước, huyện Mang Thít, tỉnh Vĩnh Long</t>
  </si>
  <si>
    <t>Ấp Mỹ Phú, xã Mỹ Phước, huyện Mang Thít, Vĩnh Long</t>
  </si>
  <si>
    <t>85/QĐ-SKHĐT ngày 07/4/2021</t>
  </si>
  <si>
    <t>Phụ lục 5</t>
  </si>
  <si>
    <t>Đơn vị: Triệu đồng</t>
  </si>
  <si>
    <t>Mã dự án</t>
  </si>
  <si>
    <t>Năng lực thiết kế</t>
  </si>
  <si>
    <t>Thời gian KC-HT</t>
  </si>
  <si>
    <t>Quyết định đầu tư</t>
  </si>
  <si>
    <t xml:space="preserve">Tăng </t>
  </si>
  <si>
    <t>Giảm</t>
  </si>
  <si>
    <t>Số quyết định ngày, tháng, năm ban hành</t>
  </si>
  <si>
    <t xml:space="preserve">TMĐT </t>
  </si>
  <si>
    <t>Tổng số</t>
  </si>
  <si>
    <t>Trong đó, thu hồi các khoản vốn ứng trước:</t>
  </si>
  <si>
    <t>Tổng số (tất cả các nguồn vốn)</t>
  </si>
  <si>
    <t>Trong đó: NSTW</t>
  </si>
  <si>
    <t>LĨNH VỰC NÔNG NGHIỆP, LÂM NGHIỆP, DIÊM NGHIỆP, THỦY LỢI VÀ THỦY SẢN</t>
  </si>
  <si>
    <t>1</t>
  </si>
  <si>
    <t>Hệ thống thủy lợi các xã Song Phú, Phú Lộc, Hậu Lộc, Hòa Lộc, Mỹ Lộc, huyện Tam Bình</t>
  </si>
  <si>
    <t>6.000 ha</t>
  </si>
  <si>
    <t>2017-2022</t>
  </si>
  <si>
    <t>3010/QĐ-UBND ngày 14/12/2016; 1743/QĐ-UBND ngày 07/8/2017; 2137/QĐ-UBND ngày 11/8/2021</t>
  </si>
  <si>
    <t>X</t>
  </si>
  <si>
    <t>2</t>
  </si>
  <si>
    <t>Đê bao dọc sông Hậu, tỉnh Vĩnh Long</t>
  </si>
  <si>
    <t>Huyện Bình Tân, TX Bình Minh, Trà Ôn</t>
  </si>
  <si>
    <t>1.500 ha</t>
  </si>
  <si>
    <t>2017-2025</t>
  </si>
  <si>
    <t>2802/QĐ-UBND ngày 18/11/2016; 83/QĐ-UBND ngày 12/01/2017; 2811/QĐ-UBND ngày 29/12/2017; 2132/QĐ-UBND ngày 11/8/2021</t>
  </si>
  <si>
    <t>3</t>
  </si>
  <si>
    <t>Hạ tầng phục vụ sản xuất nông nghiệp khu vực thị xã Bình Minh - huyện Tam Bình</t>
  </si>
  <si>
    <t>Huyện Tam Bình, Bình Tân, thị xã Bình Minh</t>
  </si>
  <si>
    <t>3.000 ha</t>
  </si>
  <si>
    <t>2020-2023</t>
  </si>
  <si>
    <t>2634/QĐ-UBND ngày 28/10/2016; 2959/QĐ-UBND ngày 08/12/2016; 2623/QĐ-UBND ngày 30/9/2020; 2140/QĐ-UBND ngày 11/8/2021</t>
  </si>
  <si>
    <t>4</t>
  </si>
  <si>
    <t>Huyện Vũng Liêm, Tam Bình, Mang Thít, Trà Ôn</t>
  </si>
  <si>
    <t>04 tuyến đê 43 km; 17 cống hở; 118 cống ngầm, 6 tuyến kè sạt lở bờ sông</t>
  </si>
  <si>
    <t>2016-2025</t>
  </si>
  <si>
    <t>1838/QĐ-UBND ngày 18/8/2017; 965/QĐ-UBND ngày 29/4/2021; 2136/QĐ-UBND ngày 11/8/2021</t>
  </si>
  <si>
    <t>LĨNH VỰC GIAO THÔNG</t>
  </si>
  <si>
    <t>huyện Trà Ôn, Vũng Liêm và Mang Thít</t>
  </si>
  <si>
    <t>91.760 m, 39 cầu và 1 bến phà</t>
  </si>
  <si>
    <t>2002-2025</t>
  </si>
  <si>
    <t>418/QĐ-UBND, ngày 14/3/2008; 969/QĐ-UBND ngày 30/6/2014; 1897/UBND-KTTH ngày 19/5/2017; 939/QĐ-UBND ngày 26/4/2021; 2024/QĐ-UBND ngày 29/7/2021</t>
  </si>
  <si>
    <t>TP.Vĩnh Long</t>
  </si>
  <si>
    <t>2,830km và 02 cầu</t>
  </si>
  <si>
    <t>2379/QĐ-UBND ngày 18/9/2019; 870/QĐ-UBND ngày 06/4/2020; 2139/QĐ-UBND ngày 11/8/2021</t>
  </si>
  <si>
    <t>C</t>
  </si>
  <si>
    <t>LĨNH VỰC VĂN HÓA</t>
  </si>
  <si>
    <t>17.779m2</t>
  </si>
  <si>
    <t>2018-2022</t>
  </si>
  <si>
    <t>1813/QĐ-UBND ngày 09/7/2019;
1270/QĐ-UBND ngày 28/5/2021</t>
  </si>
  <si>
    <r>
      <rPr>
        <b/>
        <u/>
        <sz val="13"/>
        <rFont val="Times New Roman"/>
        <family val="1"/>
        <charset val="163"/>
      </rPr>
      <t>Ghi chú:</t>
    </r>
    <r>
      <rPr>
        <sz val="13"/>
        <rFont val="Times New Roman"/>
        <family val="1"/>
      </rPr>
      <t xml:space="preserve"> Các nội dung khác giữ nguyên theo Nghị quyết số 35/NQ-HĐND ngày 09/12/2021 của Hội đồng nhân dân tỉnh.</t>
    </r>
  </si>
  <si>
    <t>Phụ lục 6</t>
  </si>
  <si>
    <t>SỬA ĐỔI, BỔ SUNG KẾ HOẠCH VỐN CHUẨN BỊ ĐẦU TƯ - CHUẨN BỊ DỰ ÁN (BAO GỒM KHẢO SÁT,
THIẾT KẾ THI CÔNG - DỰ TOÁN); THANH TOÁN, QUYẾT TOÁN, TẤT TOÁN DỰ ÁN HOÀN THÀNH</t>
  </si>
  <si>
    <t>SỬA ĐỔI, BỔ SUNG KẾ HOẠCH VỐN NĂM 2021: 
NGUỒN CÂN ĐỐI NGÂN SÁCH TỈNH</t>
  </si>
  <si>
    <t>SỬA ĐỔI, BỔ SUNG KẾ HOẠCH VỐN NĂM 2021: 
NGUỒN XỔ SỐ KIẾN THIẾT</t>
  </si>
  <si>
    <t>SỬA ĐỔI, BỔ SUNG KẾ HOẠCH VỐN NĂM 2021: 
NGUỒN ĐÀI PHÁT THANH VÀ TRUYỀN HÌNH VĨNH LONG NỘP VÀO NGÂN SÁCH TỈNH</t>
  </si>
  <si>
    <t>SỬA ĐỔI, BỔ SUNG KẾ HOẠCH VỐN THỰC HIỆN DỰ ÁN DO CÁC CÁ NHÂN, DOANH NGHIỆP,
TỔ CHỨC PHI CHÍNH PHỦ TÀI TRỢ NĂM 2021</t>
  </si>
  <si>
    <t>SỬA ĐỔI, BỔ SUNG KẾ HOẠCH ĐẦU TƯ VỐN NGÂN SÁCH TRUNG ƯƠNG NĂM 2021</t>
  </si>
  <si>
    <t>Dự án nhóm</t>
  </si>
  <si>
    <t>GĐ thực hiện DA</t>
  </si>
  <si>
    <t>Quyết định phê duyệt dự án hoặc Quyết định phê duyệt chủ trương đầu tư</t>
  </si>
  <si>
    <t>Tổng mức đầu tư</t>
  </si>
  <si>
    <t>1 cầu</t>
  </si>
  <si>
    <t>2018-2023</t>
  </si>
  <si>
    <t>2767/QĐ-UBND ngày 31/10/2019</t>
  </si>
  <si>
    <t>3,6km</t>
  </si>
  <si>
    <t>60.000 ha</t>
  </si>
  <si>
    <t>TP Vĩnh Long</t>
  </si>
  <si>
    <t>4,83km</t>
  </si>
  <si>
    <t>1230/QĐ-UBND ngày 07/6/2017; 266/NQ-HĐND ngày 15/9/2020; 964/QĐ-UBND ngày 29/4/2021</t>
  </si>
  <si>
    <t>200 giường</t>
  </si>
  <si>
    <t>2017-2021</t>
  </si>
  <si>
    <t>1677/QĐ-UBND ngày 06/8/2018</t>
  </si>
  <si>
    <t>1813/QĐ-UBND ngày 09/7/2019;
918A/QĐ-UBND ngày 13/4/2020;
1270/QĐ-UBND ngày 28/5/2021</t>
  </si>
  <si>
    <t>Huyện Trà Ôn, Vũng Liêm, Mang Thít</t>
  </si>
  <si>
    <t>88 km</t>
  </si>
  <si>
    <t>418/QĐ-UBND, ngày 14/3/2008; 
969/QĐ-UBND ngày 30/6/2014; 
939/QĐ-UBND ngày 26/4/2021; 
2024/QĐ-UBND ngày 29/7/2021</t>
  </si>
  <si>
    <t>9km</t>
  </si>
  <si>
    <t>1477/QĐ-UBND ngày 06/7/2016;
2657/QĐ-UBND ngày 06/12/2018;
217/QĐ-UBND ngày 22/01/2021'
96/QĐ-UBND ngày 17/01/2022</t>
  </si>
  <si>
    <t>(Ban hành kèm theo Nghị quyết số …….../NQ-HĐND ngày  ………./01/2022 của Hội đồng nhân dân tỉnh)</t>
  </si>
</sst>
</file>

<file path=xl/styles.xml><?xml version="1.0" encoding="utf-8"?>
<styleSheet xmlns="http://schemas.openxmlformats.org/spreadsheetml/2006/main" xmlns:mc="http://schemas.openxmlformats.org/markup-compatibility/2006" xmlns:x14ac="http://schemas.microsoft.com/office/spreadsheetml/2009/9/ac" mc:Ignorable="x14ac">
  <numFmts count="77">
    <numFmt numFmtId="5" formatCode="&quot;$&quot;#,##0_);\(&quot;$&quot;#,##0\)"/>
    <numFmt numFmtId="6" formatCode="&quot;$&quot;#,##0_);[Red]\(&quot;$&quot;#,##0\)"/>
    <numFmt numFmtId="42" formatCode="_(&quot;$&quot;* #,##0_);_(&quot;$&quot;* \(#,##0\);_(&quot;$&quot;* &quot;-&quot;_);_(@_)"/>
    <numFmt numFmtId="41" formatCode="_(* #,##0_);_(* \(#,##0\);_(* &quot;-&quot;_);_(@_)"/>
    <numFmt numFmtId="44" formatCode="_(&quot;$&quot;* #,##0.00_);_(&quot;$&quot;* \(#,##0.00\);_(&quot;$&quot;* &quot;-&quot;??_);_(@_)"/>
    <numFmt numFmtId="43" formatCode="_(* #,##0.00_);_(* \(#,##0.00\);_(* &quot;-&quot;??_);_(@_)"/>
    <numFmt numFmtId="164" formatCode="_-* #,##0\ _₫_-;\-* #,##0\ _₫_-;_-* &quot;-&quot;\ _₫_-;_-@_-"/>
    <numFmt numFmtId="165" formatCode="_-* #,##0.00\ _₫_-;\-* #,##0.00\ _₫_-;_-* &quot;-&quot;??\ _₫_-;_-@_-"/>
    <numFmt numFmtId="166" formatCode="_-* #,##0.00\ _€_-;\-* #,##0.00\ _€_-;_-* &quot;-&quot;??\ _€_-;_-@_-"/>
    <numFmt numFmtId="167" formatCode="_-* #,##0.00\ _V_N_D_-;\-* #,##0.00\ _V_N_D_-;_-* &quot;-&quot;??\ _V_N_D_-;_-@_-"/>
    <numFmt numFmtId="168" formatCode="_(* #,##0_);_(* \(#,##0\);_(* &quot;-&quot;??_);_(@_)"/>
    <numFmt numFmtId="169" formatCode="_-&quot;$&quot;* #,##0_-;\-&quot;$&quot;* #,##0_-;_-&quot;$&quot;* &quot;-&quot;_-;_-@_-"/>
    <numFmt numFmtId="170" formatCode="&quot;\&quot;#,##0.00;[Red]&quot;\&quot;&quot;\&quot;&quot;\&quot;&quot;\&quot;&quot;\&quot;&quot;\&quot;\-#,##0.00"/>
    <numFmt numFmtId="171" formatCode="&quot;\&quot;#,##0;[Red]&quot;\&quot;&quot;\&quot;\-#,##0"/>
    <numFmt numFmtId="172" formatCode="_-* ###&quot;,&quot;0&quot;.&quot;00\ _$_-;\-* ###&quot;,&quot;0&quot;.&quot;00\ _$_-;_-* &quot;-&quot;??\ _$_-;_-@_-"/>
    <numFmt numFmtId="173" formatCode="&quot;.&quot;###&quot;,&quot;0&quot;.&quot;00_);\(&quot;.&quot;###&quot;,&quot;0&quot;.&quot;00\)"/>
    <numFmt numFmtId="174" formatCode="_-* #,##0_$_-;\-* #,##0_$_-;_-* &quot;-&quot;_$_-;_-@_-"/>
    <numFmt numFmtId="175" formatCode="_-* #,##0\ _®_-;\-* #,##0\ _®_-;_-* &quot;-&quot;\ _®_-;_-@_-"/>
    <numFmt numFmtId="176" formatCode="_-* #,##0_-;\-* #,##0_-;_-* &quot;-&quot;_-;_-@_-"/>
    <numFmt numFmtId="177" formatCode="_-* #,##0.00_-;\-* #,##0.00_-;_-* &quot;-&quot;??_-;_-@_-"/>
    <numFmt numFmtId="178" formatCode="&quot;Rp&quot;#,##0_);[Red]\(&quot;Rp&quot;#,##0\)"/>
    <numFmt numFmtId="179" formatCode="_-* #,##0\ _F_-;\-* #,##0\ _F_-;_-* &quot;-&quot;\ _F_-;_-@_-"/>
    <numFmt numFmtId="180" formatCode="_-* #,##0.00\ _F_-;\-* #,##0.00\ _F_-;_-* &quot;-&quot;??\ _F_-;_-@_-"/>
    <numFmt numFmtId="181" formatCode="_(&quot;$&quot;\ * #,##0_);_(&quot;$&quot;\ * \(#,##0\);_(&quot;$&quot;\ * &quot;-&quot;_);_(@_)"/>
    <numFmt numFmtId="182" formatCode="_-* #,##0\ &quot;F&quot;_-;\-* #,##0\ &quot;F&quot;_-;_-* &quot;-&quot;\ &quot;F&quot;_-;_-@_-"/>
    <numFmt numFmtId="183" formatCode="_ &quot;\&quot;* #,##0_ ;_ &quot;\&quot;* \-#,##0_ ;_ &quot;\&quot;* &quot;-&quot;_ ;_ @_ "/>
    <numFmt numFmtId="184" formatCode="_-* #,##0&quot;$&quot;_-;\-* #,##0&quot;$&quot;_-;_-* &quot;-&quot;&quot;$&quot;_-;_-@_-"/>
    <numFmt numFmtId="185" formatCode="_-* #,##0.00&quot;$&quot;_-;\-* #,##0.00&quot;$&quot;_-;_-* &quot;-&quot;??&quot;$&quot;_-;_-@_-"/>
    <numFmt numFmtId="186" formatCode="&quot;SFr.&quot;\ #,##0.00;[Red]&quot;SFr.&quot;\ \-#,##0.00"/>
    <numFmt numFmtId="187" formatCode="&quot;SFr.&quot;\ #,##0.00;&quot;SFr.&quot;\ \-#,##0.00"/>
    <numFmt numFmtId="188" formatCode="_ &quot;SFr.&quot;\ * #,##0_ ;_ &quot;SFr.&quot;\ * \-#,##0_ ;_ &quot;SFr.&quot;\ * &quot;-&quot;_ ;_ @_ "/>
    <numFmt numFmtId="189" formatCode="_ * #,##0_ ;_ * \-#,##0_ ;_ * &quot;-&quot;_ ;_ @_ "/>
    <numFmt numFmtId="190" formatCode="_ * #,##0.00_ ;_ * \-#,##0.00_ ;_ * &quot;-&quot;??_ ;_ @_ "/>
    <numFmt numFmtId="191" formatCode="_-* #,##0.00_$_-;\-* #,##0.00_$_-;_-* &quot;-&quot;??_$_-;_-@_-"/>
    <numFmt numFmtId="192" formatCode=";;"/>
    <numFmt numFmtId="193" formatCode="#,##0.0_);\(#,##0.0\)"/>
    <numFmt numFmtId="194" formatCode="0.0%"/>
    <numFmt numFmtId="195" formatCode="&quot;$&quot;#,##0.00"/>
    <numFmt numFmtId="196" formatCode="_ * #,##0.00_)&quot;£&quot;_ ;_ * \(#,##0.00\)&quot;£&quot;_ ;_ * &quot;-&quot;??_)&quot;£&quot;_ ;_ @_ "/>
    <numFmt numFmtId="197" formatCode="_-&quot;$&quot;* #,##0.00_-;\-&quot;$&quot;* #,##0.00_-;_-&quot;$&quot;* &quot;-&quot;??_-;_-@_-"/>
    <numFmt numFmtId="198" formatCode="0.0%;\(0.0%\)"/>
    <numFmt numFmtId="199" formatCode="_-* #,##0.00\ &quot;F&quot;_-;\-* #,##0.00\ &quot;F&quot;_-;_-* &quot;-&quot;??\ &quot;F&quot;_-;_-@_-"/>
    <numFmt numFmtId="200" formatCode="0.000_)"/>
    <numFmt numFmtId="201" formatCode="#\ ###\ ###"/>
    <numFmt numFmtId="202" formatCode="_ &quot;R&quot;\ * #,##0_ ;_ &quot;R&quot;\ * \-#,##0_ ;_ &quot;R&quot;\ * &quot;-&quot;_ ;_ @_ "/>
    <numFmt numFmtId="203" formatCode="\$#,##0\ ;\(\$#,##0\)"/>
    <numFmt numFmtId="204" formatCode="#\ ###\ ##0.0"/>
    <numFmt numFmtId="205" formatCode="#\ ###\ ###\ .00"/>
    <numFmt numFmtId="206" formatCode="_-[$€-2]* #,##0.00_-;\-[$€-2]* #,##0.00_-;_-[$€-2]* &quot;-&quot;??_-"/>
    <numFmt numFmtId="207" formatCode="_(* #,##0.000000_);_(* \(#,##0.000000\);_(* &quot;-&quot;??_);_(@_)"/>
    <numFmt numFmtId="208" formatCode="#."/>
    <numFmt numFmtId="209" formatCode="0.000"/>
    <numFmt numFmtId="210" formatCode="_-&quot;£&quot;* #,##0_-;\-&quot;£&quot;* #,##0_-;_-&quot;£&quot;* &quot;-&quot;_-;_-@_-"/>
    <numFmt numFmtId="211" formatCode="0.0000"/>
    <numFmt numFmtId="212" formatCode="#,##0\ &quot;$&quot;_);[Red]\(#,##0\ &quot;$&quot;\)"/>
    <numFmt numFmtId="213" formatCode="&quot;$&quot;###,0&quot;.&quot;00_);[Red]\(&quot;$&quot;###,0&quot;.&quot;00\)"/>
    <numFmt numFmtId="214" formatCode="&quot;\&quot;#,##0;[Red]\-&quot;\&quot;#,##0"/>
    <numFmt numFmtId="215" formatCode="&quot;\&quot;#,##0.00;\-&quot;\&quot;#,##0.00"/>
    <numFmt numFmtId="216" formatCode="&quot;VND&quot;#,##0_);[Red]\(&quot;VND&quot;#,##0\)"/>
    <numFmt numFmtId="217" formatCode="_-* #,##0.00\ _ã_ð_í_._-;\-* #,##0.00\ _ã_ð_í_._-;_-* &quot;-&quot;??\ _ã_ð_í_._-;_-@_-"/>
    <numFmt numFmtId="218" formatCode="#,##0.000_);\(#,##0.000\)"/>
    <numFmt numFmtId="219" formatCode="#"/>
    <numFmt numFmtId="220" formatCode="&quot;¡Ì&quot;#,##0;[Red]\-&quot;¡Ì&quot;#,##0"/>
    <numFmt numFmtId="221" formatCode="#,##0.00\ &quot;F&quot;;[Red]\-#,##0.00\ &quot;F&quot;"/>
    <numFmt numFmtId="222" formatCode="_(* #.##0.00_);_(* \(#.##0.00\);_(* &quot;-&quot;??_);_(@_)"/>
    <numFmt numFmtId="223" formatCode="#,##0.00\ \ \ \ "/>
    <numFmt numFmtId="224" formatCode="_ * #.##._ ;_ * \-#.##._ ;_ * &quot;-&quot;??_ ;_ @_ⴆ"/>
    <numFmt numFmtId="225" formatCode="#,##0\ &quot;F&quot;;[Red]\-#,##0\ &quot;F&quot;"/>
    <numFmt numFmtId="226" formatCode="_-* ###,0&quot;.&quot;00_-;\-* ###,0&quot;.&quot;00_-;_-* &quot;-&quot;??_-;_-@_-"/>
    <numFmt numFmtId="227" formatCode="_-* #,##0\ _F_-;\-* #,##0\ _F_-;_-* &quot;-&quot;??\ _F_-;_-@_-"/>
    <numFmt numFmtId="228" formatCode="0.000\ "/>
    <numFmt numFmtId="229" formatCode="#,##0\ &quot;Lt&quot;;[Red]\-#,##0\ &quot;Lt&quot;"/>
    <numFmt numFmtId="230" formatCode="#,##0.00\ &quot;F&quot;;\-#,##0.00\ &quot;F&quot;"/>
    <numFmt numFmtId="231" formatCode="&quot;\&quot;#,##0;&quot;\&quot;&quot;\&quot;&quot;\&quot;&quot;\&quot;&quot;\&quot;&quot;\&quot;&quot;\&quot;\-#,##0"/>
    <numFmt numFmtId="232" formatCode="_ &quot;\&quot;* #,##0.00_ ;_ &quot;\&quot;* \-#,##0.00_ ;_ &quot;\&quot;* &quot;-&quot;??_ ;_ @_ "/>
    <numFmt numFmtId="233" formatCode="#,##0&quot;$&quot;;[Red]\-#,##0&quot;$&quot;"/>
    <numFmt numFmtId="234" formatCode="#,##0_ ;\-#,##0\ "/>
  </numFmts>
  <fonts count="104">
    <font>
      <sz val="10"/>
      <name val="Arial"/>
      <family val="2"/>
      <charset val="163"/>
    </font>
    <font>
      <sz val="10"/>
      <name val="Arial"/>
      <family val="2"/>
      <charset val="163"/>
    </font>
    <font>
      <b/>
      <i/>
      <sz val="16"/>
      <name val="Times New Roman"/>
      <family val="1"/>
    </font>
    <font>
      <sz val="13"/>
      <name val="Times New Roman"/>
      <family val="1"/>
    </font>
    <font>
      <b/>
      <sz val="20"/>
      <name val="Times New Roman"/>
      <family val="1"/>
    </font>
    <font>
      <i/>
      <sz val="14"/>
      <name val="Times New Roman"/>
      <family val="1"/>
    </font>
    <font>
      <i/>
      <sz val="13"/>
      <name val="Times New Roman"/>
      <family val="1"/>
    </font>
    <font>
      <b/>
      <sz val="13"/>
      <name val="Times New Roman"/>
      <family val="1"/>
    </font>
    <font>
      <b/>
      <sz val="15"/>
      <name val="Times New Roman"/>
      <family val="1"/>
    </font>
    <font>
      <sz val="15"/>
      <name val="Times New Roman"/>
      <family val="1"/>
    </font>
    <font>
      <b/>
      <sz val="13"/>
      <name val="Times New Roman"/>
      <family val="1"/>
      <charset val="163"/>
    </font>
    <font>
      <sz val="10"/>
      <name val="Arial"/>
      <family val="2"/>
    </font>
    <font>
      <sz val="11"/>
      <color indexed="8"/>
      <name val="Calibri"/>
      <family val="2"/>
    </font>
    <font>
      <b/>
      <i/>
      <sz val="13"/>
      <name val="Times New Roman"/>
      <family val="1"/>
    </font>
    <font>
      <sz val="13"/>
      <name val="Times New Roman"/>
      <family val="1"/>
      <charset val="163"/>
    </font>
    <font>
      <b/>
      <i/>
      <sz val="13"/>
      <name val="Times New Roman"/>
      <family val="1"/>
      <charset val="163"/>
    </font>
    <font>
      <sz val="11"/>
      <color theme="1"/>
      <name val="Calibri"/>
      <family val="2"/>
      <scheme val="minor"/>
    </font>
    <font>
      <sz val="12"/>
      <name val=".VnTime"/>
      <family val="2"/>
    </font>
    <font>
      <sz val="13"/>
      <color rgb="FF006100"/>
      <name val="Times New Roman"/>
      <family val="2"/>
    </font>
    <font>
      <sz val="13"/>
      <color theme="1"/>
      <name val="Times New Roman"/>
      <family val="2"/>
    </font>
    <font>
      <sz val="12"/>
      <color theme="1"/>
      <name val="Times New Roman"/>
      <family val="2"/>
    </font>
    <font>
      <sz val="11"/>
      <color indexed="8"/>
      <name val="Helvetica Neue"/>
      <family val="2"/>
    </font>
    <font>
      <sz val="10"/>
      <name val="MS Sans Serif"/>
      <family val="2"/>
    </font>
    <font>
      <b/>
      <i/>
      <sz val="16"/>
      <color indexed="8"/>
      <name val="Times New Roman"/>
      <family val="1"/>
    </font>
    <font>
      <b/>
      <sz val="20"/>
      <color indexed="8"/>
      <name val="Times New Roman"/>
      <family val="1"/>
    </font>
    <font>
      <sz val="13"/>
      <color indexed="8"/>
      <name val="Times New Roman"/>
      <family val="1"/>
    </font>
    <font>
      <i/>
      <sz val="13"/>
      <color indexed="8"/>
      <name val="Times New Roman"/>
      <family val="1"/>
    </font>
    <font>
      <b/>
      <sz val="14"/>
      <color indexed="8"/>
      <name val="Cambria"/>
      <family val="1"/>
      <charset val="163"/>
      <scheme val="major"/>
    </font>
    <font>
      <sz val="14"/>
      <name val="Cambria"/>
      <family val="1"/>
      <charset val="163"/>
      <scheme val="major"/>
    </font>
    <font>
      <b/>
      <sz val="13"/>
      <color indexed="8"/>
      <name val="Times New Roman"/>
      <family val="1"/>
      <charset val="163"/>
    </font>
    <font>
      <b/>
      <sz val="13"/>
      <color indexed="8"/>
      <name val="Times New Roman"/>
      <family val="1"/>
    </font>
    <font>
      <sz val="14"/>
      <name val="Arial"/>
      <family val="2"/>
      <charset val="163"/>
    </font>
    <font>
      <b/>
      <i/>
      <sz val="13"/>
      <color indexed="8"/>
      <name val="Times New Roman"/>
      <family val="1"/>
    </font>
    <font>
      <i/>
      <sz val="10"/>
      <name val="Arial"/>
      <family val="2"/>
      <charset val="163"/>
    </font>
    <font>
      <b/>
      <sz val="10"/>
      <name val="Arial"/>
      <family val="2"/>
      <charset val="163"/>
    </font>
    <font>
      <sz val="12"/>
      <name val="VNI-Times"/>
    </font>
    <font>
      <sz val="11"/>
      <name val="Calibri"/>
      <family val="2"/>
    </font>
    <font>
      <sz val="12"/>
      <name val="돋움체"/>
      <family val="3"/>
      <charset val="129"/>
    </font>
    <font>
      <sz val="10"/>
      <name val="VNI-Times"/>
    </font>
    <font>
      <sz val="10"/>
      <name val="Helv"/>
      <family val="2"/>
    </font>
    <font>
      <sz val="10"/>
      <name val="Times New Roman"/>
      <family val="1"/>
    </font>
    <font>
      <b/>
      <u/>
      <sz val="14"/>
      <color indexed="8"/>
      <name val=".VnBook-AntiquaH"/>
      <family val="2"/>
    </font>
    <font>
      <sz val="12"/>
      <color indexed="10"/>
      <name val=".VnArial Narrow"/>
      <family val="2"/>
    </font>
    <font>
      <i/>
      <sz val="12"/>
      <color indexed="8"/>
      <name val=".VnBook-AntiquaH"/>
      <family val="2"/>
    </font>
    <font>
      <b/>
      <sz val="12"/>
      <color indexed="8"/>
      <name val=".VnBook-Antiqua"/>
      <family val="2"/>
    </font>
    <font>
      <sz val="12"/>
      <name val="Times New Roman"/>
      <family val="1"/>
    </font>
    <font>
      <i/>
      <sz val="12"/>
      <color indexed="8"/>
      <name val=".VnBook-Antiqua"/>
      <family val="2"/>
    </font>
    <font>
      <sz val="10"/>
      <name val=".vntime"/>
      <family val="2"/>
    </font>
    <font>
      <sz val="8"/>
      <name val="Times New Roman"/>
      <family val="1"/>
    </font>
    <font>
      <sz val="11"/>
      <name val="돋움"/>
      <family val="2"/>
      <charset val="129"/>
    </font>
    <font>
      <b/>
      <sz val="10"/>
      <name val="Helv"/>
      <family val="2"/>
    </font>
    <font>
      <sz val="11"/>
      <color theme="1"/>
      <name val="Calibri"/>
      <family val="2"/>
      <charset val="163"/>
      <scheme val="minor"/>
    </font>
    <font>
      <sz val="10"/>
      <color indexed="8"/>
      <name val="Arial"/>
      <family val="2"/>
    </font>
    <font>
      <sz val="8"/>
      <name val="Arial"/>
      <family val="2"/>
    </font>
    <font>
      <b/>
      <sz val="12"/>
      <name val="Helv"/>
      <family val="2"/>
    </font>
    <font>
      <b/>
      <sz val="12"/>
      <name val="Arial"/>
      <family val="2"/>
    </font>
    <font>
      <b/>
      <sz val="1"/>
      <color indexed="8"/>
      <name val="Courier"/>
      <family val="3"/>
    </font>
    <font>
      <u/>
      <sz val="12"/>
      <color indexed="12"/>
      <name val="Arial"/>
      <family val="2"/>
    </font>
    <font>
      <sz val="12"/>
      <name val="Arial"/>
      <family val="2"/>
    </font>
    <font>
      <sz val="10"/>
      <name val="Helv"/>
    </font>
    <font>
      <b/>
      <sz val="11"/>
      <name val="Helv"/>
      <family val="2"/>
    </font>
    <font>
      <sz val="10"/>
      <name val="VNtimes new roman"/>
      <family val="2"/>
    </font>
    <font>
      <sz val="11"/>
      <color theme="1"/>
      <name val="Calibri"/>
      <family val="2"/>
    </font>
    <font>
      <sz val="10"/>
      <name val="Arial"/>
      <family val="2"/>
      <charset val="1"/>
    </font>
    <font>
      <sz val="9"/>
      <name val="Arial"/>
      <family val="2"/>
    </font>
    <font>
      <sz val="12"/>
      <color theme="1"/>
      <name val="Times New Roman"/>
      <family val="2"/>
      <charset val="163"/>
    </font>
    <font>
      <sz val="12"/>
      <name val="Times New Roman"/>
      <family val="1"/>
      <charset val="163"/>
    </font>
    <font>
      <sz val="11"/>
      <color indexed="8"/>
      <name val="Calibri"/>
      <family val="2"/>
      <charset val="1"/>
    </font>
    <font>
      <sz val="11"/>
      <name val="–¾’©"/>
      <family val="1"/>
      <charset val="128"/>
    </font>
    <font>
      <b/>
      <sz val="11"/>
      <name val="Arial"/>
      <family val="2"/>
    </font>
    <font>
      <sz val="13"/>
      <name val=".VnTime"/>
      <family val="2"/>
    </font>
    <font>
      <b/>
      <sz val="12"/>
      <color indexed="8"/>
      <name val="Arial"/>
      <family val="2"/>
    </font>
    <font>
      <sz val="12"/>
      <color indexed="8"/>
      <name val="Arial"/>
      <family val="2"/>
    </font>
    <font>
      <i/>
      <sz val="12"/>
      <color indexed="8"/>
      <name val="Arial"/>
      <family val="2"/>
    </font>
    <font>
      <sz val="12"/>
      <color indexed="14"/>
      <name val="Arial"/>
      <family val="2"/>
    </font>
    <font>
      <b/>
      <sz val="11"/>
      <name val="Times New Roman"/>
      <family val="1"/>
    </font>
    <font>
      <b/>
      <sz val="12"/>
      <name val="VNI-Times"/>
    </font>
    <font>
      <sz val="10"/>
      <name val=".VnAvant"/>
      <family val="2"/>
    </font>
    <font>
      <sz val="10"/>
      <name val=".VnArial"/>
      <family val="2"/>
    </font>
    <font>
      <sz val="14"/>
      <name val=".VnArial"/>
      <family val="2"/>
    </font>
    <font>
      <sz val="12"/>
      <name val="바탕체"/>
      <family val="3"/>
    </font>
    <font>
      <sz val="10"/>
      <name val="명조"/>
      <family val="3"/>
      <charset val="129"/>
    </font>
    <font>
      <sz val="10"/>
      <name val="Arial"/>
      <family val="2"/>
      <charset val="163"/>
    </font>
    <font>
      <b/>
      <sz val="18"/>
      <name val="Times New Roman"/>
      <family val="1"/>
    </font>
    <font>
      <b/>
      <sz val="14"/>
      <name val="Times New Roman"/>
      <family val="1"/>
    </font>
    <font>
      <b/>
      <sz val="14"/>
      <name val="Arial"/>
      <family val="2"/>
      <charset val="163"/>
    </font>
    <font>
      <b/>
      <i/>
      <sz val="10"/>
      <name val="Arial"/>
      <family val="2"/>
      <charset val="163"/>
    </font>
    <font>
      <i/>
      <sz val="14"/>
      <color indexed="8"/>
      <name val="Times New Roman"/>
      <family val="1"/>
      <charset val="163"/>
    </font>
    <font>
      <sz val="14"/>
      <color indexed="8"/>
      <name val="Times New Roman"/>
      <family val="1"/>
    </font>
    <font>
      <b/>
      <sz val="14"/>
      <color indexed="8"/>
      <name val="Times New Roman"/>
      <family val="1"/>
    </font>
    <font>
      <b/>
      <i/>
      <sz val="13"/>
      <color indexed="8"/>
      <name val="Times New Roman"/>
      <family val="1"/>
      <charset val="163"/>
    </font>
    <font>
      <sz val="13"/>
      <name val="Arial"/>
      <family val="2"/>
      <charset val="163"/>
    </font>
    <font>
      <sz val="13"/>
      <color indexed="8"/>
      <name val="Times New Roman"/>
      <family val="1"/>
      <charset val="163"/>
    </font>
    <font>
      <b/>
      <sz val="14"/>
      <name val="Times New Roman"/>
      <family val="1"/>
      <charset val="163"/>
    </font>
    <font>
      <sz val="14"/>
      <name val="Times New Roman"/>
      <family val="1"/>
      <charset val="163"/>
    </font>
    <font>
      <b/>
      <i/>
      <sz val="16"/>
      <name val="Times New Roman"/>
      <family val="1"/>
      <charset val="163"/>
    </font>
    <font>
      <sz val="10"/>
      <name val="Arial"/>
      <family val="2"/>
    </font>
    <font>
      <b/>
      <sz val="28"/>
      <name val="Times New Roman"/>
      <family val="1"/>
    </font>
    <font>
      <sz val="14"/>
      <name val="Times New Roman"/>
      <family val="1"/>
    </font>
    <font>
      <i/>
      <sz val="16"/>
      <name val="Times New Roman"/>
      <family val="1"/>
    </font>
    <font>
      <b/>
      <sz val="13"/>
      <name val="Calibri"/>
      <family val="2"/>
      <scheme val="minor"/>
    </font>
    <font>
      <sz val="15"/>
      <name val="Arial"/>
      <family val="2"/>
      <charset val="163"/>
    </font>
    <font>
      <b/>
      <u/>
      <sz val="13"/>
      <name val="Times New Roman"/>
      <family val="1"/>
      <charset val="163"/>
    </font>
    <font>
      <sz val="13"/>
      <name val="Times New Roman"/>
      <family val="2"/>
    </font>
  </fonts>
  <fills count="50">
    <fill>
      <patternFill patternType="none"/>
    </fill>
    <fill>
      <patternFill patternType="gray125"/>
    </fill>
    <fill>
      <patternFill patternType="solid">
        <fgColor rgb="FFC6EFCE"/>
      </patternFill>
    </fill>
    <fill>
      <patternFill patternType="solid">
        <fgColor indexed="9"/>
        <bgColor indexed="64"/>
      </patternFill>
    </fill>
    <fill>
      <patternFill patternType="solid">
        <fgColor indexed="22"/>
        <bgColor indexed="64"/>
      </patternFill>
    </fill>
    <fill>
      <patternFill patternType="solid">
        <fgColor indexed="1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65"/>
        <bgColor indexed="64"/>
      </patternFill>
    </fill>
    <fill>
      <patternFill patternType="solid">
        <fgColor indexed="40"/>
        <bgColor indexed="64"/>
      </patternFill>
    </fill>
    <fill>
      <patternFill patternType="solid">
        <fgColor indexed="43"/>
      </patternFill>
    </fill>
    <fill>
      <patternFill patternType="solid">
        <fgColor indexed="26"/>
      </patternFill>
    </fill>
    <fill>
      <patternFill patternType="darkVertical"/>
    </fill>
    <fill>
      <patternFill patternType="solid">
        <fgColor indexed="43"/>
        <bgColor indexed="64"/>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42"/>
        <bgColor indexed="64"/>
      </patternFill>
    </fill>
    <fill>
      <patternFill patternType="solid">
        <fgColor indexed="51"/>
        <bgColor indexed="64"/>
      </patternFill>
    </fill>
    <fill>
      <patternFill patternType="solid">
        <fgColor indexed="47"/>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4"/>
        <bgColor indexed="64"/>
      </patternFill>
    </fill>
    <fill>
      <patternFill patternType="solid">
        <fgColor indexed="41"/>
        <bgColor indexed="64"/>
      </patternFill>
    </fill>
    <fill>
      <patternFill patternType="solid">
        <fgColor indexed="35"/>
        <bgColor indexed="64"/>
      </patternFill>
    </fill>
    <fill>
      <patternFill patternType="gray125">
        <fgColor indexed="35"/>
      </patternFill>
    </fill>
    <fill>
      <patternFill patternType="solid">
        <fgColor indexed="26"/>
        <bgColor indexed="9"/>
      </patternFill>
    </fill>
    <fill>
      <patternFill patternType="solid">
        <fgColor indexed="9"/>
        <bgColor indexed="10"/>
      </patternFill>
    </fill>
    <fill>
      <patternFill patternType="solid">
        <fgColor theme="0"/>
        <bgColor indexed="64"/>
      </patternFill>
    </fill>
  </fills>
  <borders count="37">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double">
        <color indexed="64"/>
      </top>
      <bottom style="hair">
        <color indexed="64"/>
      </bottom>
      <diagonal/>
    </border>
    <border>
      <left/>
      <right/>
      <top/>
      <bottom style="hair">
        <color indexed="64"/>
      </bottom>
      <diagonal/>
    </border>
    <border>
      <left/>
      <right/>
      <top style="double">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style="thin">
        <color indexed="64"/>
      </left>
      <right style="thin">
        <color indexed="64"/>
      </right>
      <top/>
      <bottom style="hair">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medium">
        <color indexed="30"/>
      </bottom>
      <diagonal/>
    </border>
    <border>
      <left/>
      <right/>
      <top/>
      <bottom style="medium">
        <color indexed="64"/>
      </bottom>
      <diagonal/>
    </border>
    <border>
      <left style="thin">
        <color indexed="64"/>
      </left>
      <right style="thin">
        <color indexed="64"/>
      </right>
      <top style="thin">
        <color indexed="8"/>
      </top>
      <bottom style="thin">
        <color indexed="64"/>
      </bottom>
      <diagonal/>
    </border>
    <border>
      <left/>
      <right/>
      <top/>
      <bottom style="double">
        <color indexed="52"/>
      </bottom>
      <diagonal/>
    </border>
    <border>
      <left style="thin">
        <color indexed="64"/>
      </left>
      <right style="thin">
        <color indexed="64"/>
      </right>
      <top style="thin">
        <color indexed="64"/>
      </top>
      <bottom style="hair">
        <color indexed="64"/>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hair">
        <color indexed="64"/>
      </top>
      <bottom style="hair">
        <color indexed="64"/>
      </bottom>
      <diagonal/>
    </border>
    <border>
      <left style="thin">
        <color indexed="63"/>
      </left>
      <right style="thin">
        <color indexed="63"/>
      </right>
      <top style="thin">
        <color indexed="63"/>
      </top>
      <bottom style="thin">
        <color indexed="63"/>
      </bottom>
      <diagonal/>
    </border>
    <border>
      <left/>
      <right/>
      <top style="medium">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style="thin">
        <color indexed="64"/>
      </left>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double">
        <color indexed="64"/>
      </left>
      <right style="thin">
        <color indexed="64"/>
      </right>
      <top style="double">
        <color indexed="64"/>
      </top>
      <bottom/>
      <diagonal/>
    </border>
    <border>
      <left style="double">
        <color indexed="64"/>
      </left>
      <right style="thin">
        <color indexed="64"/>
      </right>
      <top style="hair">
        <color indexed="64"/>
      </top>
      <bottom style="double">
        <color indexed="64"/>
      </bottom>
      <diagonal/>
    </border>
    <border>
      <left/>
      <right style="medium">
        <color indexed="0"/>
      </right>
      <top/>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s>
  <cellStyleXfs count="2284">
    <xf numFmtId="0" fontId="0" fillId="0" borderId="0"/>
    <xf numFmtId="43" fontId="1" fillId="0" borderId="0" applyFont="0" applyFill="0" applyBorder="0" applyAlignment="0" applyProtection="0"/>
    <xf numFmtId="0" fontId="11" fillId="0" borderId="0"/>
    <xf numFmtId="0" fontId="12" fillId="0" borderId="0"/>
    <xf numFmtId="43" fontId="12" fillId="0" borderId="0" applyFont="0" applyFill="0" applyBorder="0" applyAlignment="0" applyProtection="0"/>
    <xf numFmtId="43" fontId="12" fillId="0" borderId="0" applyFont="0" applyFill="0" applyBorder="0" applyAlignment="0" applyProtection="0"/>
    <xf numFmtId="43" fontId="11" fillId="0" borderId="0" applyFont="0" applyFill="0" applyBorder="0" applyAlignment="0" applyProtection="0"/>
    <xf numFmtId="166" fontId="11" fillId="0" borderId="0" applyFont="0" applyFill="0" applyBorder="0" applyAlignment="0" applyProtection="0"/>
    <xf numFmtId="43" fontId="11" fillId="0" borderId="0" applyFont="0" applyFill="0" applyBorder="0" applyAlignment="0" applyProtection="0"/>
    <xf numFmtId="167" fontId="11" fillId="0" borderId="0" applyFont="0" applyFill="0" applyBorder="0" applyAlignment="0" applyProtection="0"/>
    <xf numFmtId="43" fontId="11" fillId="0" borderId="0" applyFont="0" applyFill="0" applyBorder="0" applyAlignment="0" applyProtection="0"/>
    <xf numFmtId="43" fontId="12"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166" fontId="16" fillId="0" borderId="0" applyFont="0" applyFill="0" applyBorder="0" applyAlignment="0" applyProtection="0"/>
    <xf numFmtId="43" fontId="11" fillId="0" borderId="0" applyFont="0" applyFill="0" applyBorder="0" applyAlignment="0" applyProtection="0"/>
    <xf numFmtId="166" fontId="16" fillId="0" borderId="0" applyFont="0" applyFill="0" applyBorder="0" applyAlignment="0" applyProtection="0"/>
    <xf numFmtId="43" fontId="1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6" fillId="0" borderId="0" applyFont="0" applyFill="0" applyBorder="0" applyAlignment="0" applyProtection="0"/>
    <xf numFmtId="0" fontId="18" fillId="2" borderId="0" applyNumberFormat="0" applyBorder="0" applyAlignment="0" applyProtection="0"/>
    <xf numFmtId="0" fontId="1" fillId="0" borderId="0"/>
    <xf numFmtId="0" fontId="1" fillId="0" borderId="0"/>
    <xf numFmtId="0" fontId="1" fillId="0" borderId="0"/>
    <xf numFmtId="0" fontId="11" fillId="0" borderId="0"/>
    <xf numFmtId="0" fontId="19" fillId="0" borderId="0"/>
    <xf numFmtId="0" fontId="16" fillId="0" borderId="0"/>
    <xf numFmtId="0" fontId="12" fillId="0" borderId="0"/>
    <xf numFmtId="0" fontId="11" fillId="0" borderId="0"/>
    <xf numFmtId="0" fontId="12" fillId="0" borderId="0"/>
    <xf numFmtId="0" fontId="12" fillId="0" borderId="0"/>
    <xf numFmtId="0" fontId="20" fillId="0" borderId="0"/>
    <xf numFmtId="0" fontId="12" fillId="0" borderId="0"/>
    <xf numFmtId="0" fontId="11" fillId="0" borderId="0"/>
    <xf numFmtId="0" fontId="11" fillId="0" borderId="0"/>
    <xf numFmtId="0" fontId="11" fillId="0" borderId="0"/>
    <xf numFmtId="0" fontId="11" fillId="0" borderId="0"/>
    <xf numFmtId="0" fontId="11" fillId="0" borderId="0"/>
    <xf numFmtId="0" fontId="21" fillId="0" borderId="0" applyNumberFormat="0" applyFill="0" applyBorder="0" applyProtection="0">
      <alignment vertical="top"/>
    </xf>
    <xf numFmtId="0" fontId="17" fillId="0" borderId="0"/>
    <xf numFmtId="0" fontId="16" fillId="0" borderId="0"/>
    <xf numFmtId="0" fontId="16" fillId="0" borderId="0"/>
    <xf numFmtId="0" fontId="12" fillId="0" borderId="0"/>
    <xf numFmtId="0" fontId="11" fillId="0" borderId="0"/>
    <xf numFmtId="0" fontId="11" fillId="0" borderId="0"/>
    <xf numFmtId="9" fontId="11" fillId="0" borderId="0" applyFont="0" applyFill="0" applyBorder="0" applyAlignment="0" applyProtection="0"/>
    <xf numFmtId="0" fontId="22" fillId="0" borderId="0"/>
    <xf numFmtId="169" fontId="35" fillId="0" borderId="0" applyFont="0" applyFill="0" applyBorder="0" applyAlignment="0" applyProtection="0"/>
    <xf numFmtId="0" fontId="36" fillId="0" borderId="0" applyNumberFormat="0" applyFill="0" applyBorder="0" applyAlignment="0" applyProtection="0"/>
    <xf numFmtId="0" fontId="17" fillId="0" borderId="0" applyNumberFormat="0" applyFill="0" applyBorder="0" applyAlignment="0" applyProtection="0"/>
    <xf numFmtId="0" fontId="36" fillId="0" borderId="0" applyNumberFormat="0" applyFill="0" applyBorder="0" applyAlignment="0" applyProtection="0"/>
    <xf numFmtId="3" fontId="36" fillId="0" borderId="5"/>
    <xf numFmtId="3" fontId="37" fillId="0" borderId="5"/>
    <xf numFmtId="3" fontId="36" fillId="0" borderId="5"/>
    <xf numFmtId="3" fontId="36" fillId="0" borderId="5"/>
    <xf numFmtId="168" fontId="36" fillId="0" borderId="6" applyFont="0" applyBorder="0"/>
    <xf numFmtId="168" fontId="36" fillId="0" borderId="6" applyFont="0" applyBorder="0"/>
    <xf numFmtId="0" fontId="36" fillId="0" borderId="0"/>
    <xf numFmtId="0" fontId="36" fillId="0" borderId="0"/>
    <xf numFmtId="170" fontId="11" fillId="0" borderId="0" applyFont="0" applyFill="0" applyBorder="0" applyAlignment="0" applyProtection="0"/>
    <xf numFmtId="0" fontId="36" fillId="0" borderId="0" applyFont="0" applyFill="0" applyBorder="0" applyAlignment="0" applyProtection="0"/>
    <xf numFmtId="171" fontId="11" fillId="0" borderId="0" applyFont="0" applyFill="0" applyBorder="0" applyAlignment="0" applyProtection="0"/>
    <xf numFmtId="172" fontId="17" fillId="0" borderId="0" applyFont="0" applyFill="0" applyBorder="0" applyAlignment="0" applyProtection="0"/>
    <xf numFmtId="171" fontId="11"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0" fontId="11"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173" fontId="17" fillId="0" borderId="0" applyFont="0" applyFill="0" applyBorder="0" applyAlignment="0" applyProtection="0"/>
    <xf numFmtId="0" fontId="11" fillId="0" borderId="0" applyNumberFormat="0" applyFill="0" applyBorder="0" applyAlignment="0" applyProtection="0"/>
    <xf numFmtId="43" fontId="11" fillId="0" borderId="0" applyFont="0" applyFill="0" applyBorder="0" applyAlignment="0" applyProtection="0"/>
    <xf numFmtId="0" fontId="36" fillId="0" borderId="7"/>
    <xf numFmtId="0" fontId="36" fillId="0" borderId="7"/>
    <xf numFmtId="174" fontId="36" fillId="0" borderId="0" applyFont="0" applyFill="0" applyBorder="0" applyAlignment="0" applyProtection="0"/>
    <xf numFmtId="175" fontId="11" fillId="0" borderId="0" applyFont="0" applyFill="0" applyBorder="0" applyAlignment="0" applyProtection="0"/>
    <xf numFmtId="176" fontId="36" fillId="0" borderId="0" applyFont="0" applyFill="0" applyBorder="0" applyAlignment="0" applyProtection="0"/>
    <xf numFmtId="177" fontId="36" fillId="0" borderId="0" applyFont="0" applyFill="0" applyBorder="0" applyAlignment="0" applyProtection="0"/>
    <xf numFmtId="178" fontId="36" fillId="0" borderId="0" applyFont="0" applyFill="0" applyBorder="0" applyAlignment="0" applyProtection="0"/>
    <xf numFmtId="0" fontId="36" fillId="0" borderId="0" applyFont="0" applyFill="0" applyBorder="0" applyAlignment="0" applyProtection="0"/>
    <xf numFmtId="0" fontId="11" fillId="0" borderId="0" applyFont="0" applyFill="0" applyBorder="0" applyAlignment="0" applyProtection="0"/>
    <xf numFmtId="0" fontId="11" fillId="0" borderId="0" applyFont="0" applyFill="0" applyBorder="0" applyAlignment="0" applyProtection="0"/>
    <xf numFmtId="0" fontId="36" fillId="0" borderId="0"/>
    <xf numFmtId="0" fontId="11" fillId="0" borderId="0" applyNumberFormat="0" applyFill="0" applyBorder="0" applyAlignment="0" applyProtection="0"/>
    <xf numFmtId="42" fontId="38" fillId="0" borderId="0" applyFont="0" applyFill="0" applyBorder="0" applyAlignment="0" applyProtection="0"/>
    <xf numFmtId="179" fontId="36" fillId="0" borderId="0" applyFont="0" applyFill="0" applyBorder="0" applyAlignment="0" applyProtection="0"/>
    <xf numFmtId="42" fontId="38" fillId="0" borderId="0" applyFon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9" fillId="0" borderId="0"/>
    <xf numFmtId="0" fontId="39" fillId="0" borderId="0"/>
    <xf numFmtId="42" fontId="38" fillId="0" borderId="0" applyFon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9" fillId="0" borderId="0"/>
    <xf numFmtId="0" fontId="39" fillId="0" borderId="0"/>
    <xf numFmtId="0" fontId="39" fillId="0" borderId="0"/>
    <xf numFmtId="0" fontId="36" fillId="0" borderId="0" applyFont="0" applyFill="0" applyBorder="0" applyAlignment="0" applyProtection="0"/>
    <xf numFmtId="0" fontId="36" fillId="0" borderId="0" applyFont="0" applyFill="0" applyBorder="0" applyAlignment="0" applyProtection="0"/>
    <xf numFmtId="0" fontId="36" fillId="0" borderId="0" applyFont="0" applyFill="0" applyBorder="0" applyAlignment="0" applyProtection="0"/>
    <xf numFmtId="0" fontId="36" fillId="0" borderId="0" applyFont="0" applyFill="0" applyBorder="0" applyAlignment="0" applyProtection="0"/>
    <xf numFmtId="0" fontId="39" fillId="0" borderId="0"/>
    <xf numFmtId="42" fontId="38" fillId="0" borderId="0" applyFont="0" applyFill="0" applyBorder="0" applyAlignment="0" applyProtection="0"/>
    <xf numFmtId="169" fontId="35" fillId="0" borderId="0" applyFont="0" applyFill="0" applyBorder="0" applyAlignment="0" applyProtection="0"/>
    <xf numFmtId="177" fontId="35" fillId="0" borderId="0" applyFont="0" applyFill="0" applyBorder="0" applyAlignment="0" applyProtection="0"/>
    <xf numFmtId="43"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80"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43" fontId="38" fillId="0" borderId="0" applyFont="0" applyFill="0" applyBorder="0" applyAlignment="0" applyProtection="0"/>
    <xf numFmtId="43" fontId="38" fillId="0" borderId="0" applyFont="0" applyFill="0" applyBorder="0" applyAlignment="0" applyProtection="0"/>
    <xf numFmtId="176" fontId="35" fillId="0" borderId="0" applyFont="0" applyFill="0" applyBorder="0" applyAlignment="0" applyProtection="0"/>
    <xf numFmtId="42" fontId="38" fillId="0" borderId="0" applyFont="0" applyFill="0" applyBorder="0" applyAlignment="0" applyProtection="0"/>
    <xf numFmtId="181" fontId="38" fillId="0" borderId="0" applyFont="0" applyFill="0" applyBorder="0" applyAlignment="0" applyProtection="0"/>
    <xf numFmtId="182" fontId="35" fillId="0" borderId="0" applyFont="0" applyFill="0" applyBorder="0" applyAlignment="0" applyProtection="0"/>
    <xf numFmtId="182" fontId="38" fillId="0" borderId="0" applyFont="0" applyFill="0" applyBorder="0" applyAlignment="0" applyProtection="0"/>
    <xf numFmtId="43"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80"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43" fontId="38" fillId="0" borderId="0" applyFont="0" applyFill="0" applyBorder="0" applyAlignment="0" applyProtection="0"/>
    <xf numFmtId="177" fontId="35" fillId="0" borderId="0" applyFont="0" applyFill="0" applyBorder="0" applyAlignment="0" applyProtection="0"/>
    <xf numFmtId="43" fontId="38" fillId="0" borderId="0" applyFont="0" applyFill="0" applyBorder="0" applyAlignment="0" applyProtection="0"/>
    <xf numFmtId="41"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79"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41" fontId="38" fillId="0" borderId="0" applyFont="0" applyFill="0" applyBorder="0" applyAlignment="0" applyProtection="0"/>
    <xf numFmtId="41" fontId="38" fillId="0" borderId="0" applyFont="0" applyFill="0" applyBorder="0" applyAlignment="0" applyProtection="0"/>
    <xf numFmtId="181" fontId="38" fillId="0" borderId="0" applyFont="0" applyFill="0" applyBorder="0" applyAlignment="0" applyProtection="0"/>
    <xf numFmtId="182" fontId="35" fillId="0" borderId="0" applyFont="0" applyFill="0" applyBorder="0" applyAlignment="0" applyProtection="0"/>
    <xf numFmtId="182" fontId="38" fillId="0" borderId="0" applyFont="0" applyFill="0" applyBorder="0" applyAlignment="0" applyProtection="0"/>
    <xf numFmtId="176" fontId="35" fillId="0" borderId="0" applyFont="0" applyFill="0" applyBorder="0" applyAlignment="0" applyProtection="0"/>
    <xf numFmtId="177" fontId="35" fillId="0" borderId="0" applyFont="0" applyFill="0" applyBorder="0" applyAlignment="0" applyProtection="0"/>
    <xf numFmtId="41"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79"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41" fontId="38" fillId="0" borderId="0" applyFont="0" applyFill="0" applyBorder="0" applyAlignment="0" applyProtection="0"/>
    <xf numFmtId="41" fontId="38" fillId="0" borderId="0" applyFont="0" applyFill="0" applyBorder="0" applyAlignment="0" applyProtection="0"/>
    <xf numFmtId="43"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80"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43" fontId="38" fillId="0" borderId="0" applyFont="0" applyFill="0" applyBorder="0" applyAlignment="0" applyProtection="0"/>
    <xf numFmtId="43" fontId="38" fillId="0" borderId="0" applyFont="0" applyFill="0" applyBorder="0" applyAlignment="0" applyProtection="0"/>
    <xf numFmtId="176" fontId="35" fillId="0" borderId="0" applyFont="0" applyFill="0" applyBorder="0" applyAlignment="0" applyProtection="0"/>
    <xf numFmtId="169" fontId="35" fillId="0" borderId="0" applyFont="0" applyFill="0" applyBorder="0" applyAlignment="0" applyProtection="0"/>
    <xf numFmtId="0" fontId="39" fillId="0" borderId="0"/>
    <xf numFmtId="0" fontId="22" fillId="0" borderId="0"/>
    <xf numFmtId="42" fontId="38" fillId="0" borderId="0" applyFon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181" fontId="38" fillId="0" borderId="0" applyFont="0" applyFill="0" applyBorder="0" applyAlignment="0" applyProtection="0"/>
    <xf numFmtId="182" fontId="35" fillId="0" borderId="0" applyFont="0" applyFill="0" applyBorder="0" applyAlignment="0" applyProtection="0"/>
    <xf numFmtId="182" fontId="38" fillId="0" borderId="0" applyFont="0" applyFill="0" applyBorder="0" applyAlignment="0" applyProtection="0"/>
    <xf numFmtId="42" fontId="38" fillId="0" borderId="0" applyFont="0" applyFill="0" applyBorder="0" applyAlignment="0" applyProtection="0"/>
    <xf numFmtId="42" fontId="38" fillId="0" borderId="0" applyFont="0" applyFill="0" applyBorder="0" applyAlignment="0" applyProtection="0"/>
    <xf numFmtId="0" fontId="39" fillId="0" borderId="0"/>
    <xf numFmtId="42" fontId="38" fillId="0" borderId="0" applyFont="0" applyFill="0" applyBorder="0" applyAlignment="0" applyProtection="0"/>
    <xf numFmtId="42" fontId="38" fillId="0" borderId="0" applyFont="0" applyFill="0" applyBorder="0" applyAlignment="0" applyProtection="0"/>
    <xf numFmtId="176" fontId="35" fillId="0" borderId="0" applyFont="0" applyFill="0" applyBorder="0" applyAlignment="0" applyProtection="0"/>
    <xf numFmtId="41"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79"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41" fontId="38" fillId="0" borderId="0" applyFont="0" applyFill="0" applyBorder="0" applyAlignment="0" applyProtection="0"/>
    <xf numFmtId="41" fontId="38" fillId="0" borderId="0" applyFont="0" applyFill="0" applyBorder="0" applyAlignment="0" applyProtection="0"/>
    <xf numFmtId="43"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180" fontId="38" fillId="0" borderId="0" applyFont="0" applyFill="0" applyBorder="0" applyAlignment="0" applyProtection="0"/>
    <xf numFmtId="165" fontId="38" fillId="0" borderId="0" applyFont="0" applyFill="0" applyBorder="0" applyAlignment="0" applyProtection="0"/>
    <xf numFmtId="165" fontId="38" fillId="0" borderId="0" applyFont="0" applyFill="0" applyBorder="0" applyAlignment="0" applyProtection="0"/>
    <xf numFmtId="43" fontId="38" fillId="0" borderId="0" applyFont="0" applyFill="0" applyBorder="0" applyAlignment="0" applyProtection="0"/>
    <xf numFmtId="43" fontId="38" fillId="0" borderId="0" applyFont="0" applyFill="0" applyBorder="0" applyAlignment="0" applyProtection="0"/>
    <xf numFmtId="169" fontId="35" fillId="0" borderId="0" applyFont="0" applyFill="0" applyBorder="0" applyAlignment="0" applyProtection="0"/>
    <xf numFmtId="177" fontId="35" fillId="0" borderId="0" applyFont="0" applyFill="0" applyBorder="0" applyAlignment="0" applyProtection="0"/>
    <xf numFmtId="42" fontId="38" fillId="0" borderId="0" applyFon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9" fillId="0" borderId="0"/>
    <xf numFmtId="183" fontId="36" fillId="0" borderId="0" applyFont="0" applyFill="0" applyBorder="0" applyAlignment="0" applyProtection="0"/>
    <xf numFmtId="183" fontId="36" fillId="0" borderId="0" applyFont="0" applyFill="0" applyBorder="0" applyAlignment="0" applyProtection="0"/>
    <xf numFmtId="184" fontId="11" fillId="0" borderId="0" applyFont="0" applyFill="0" applyBorder="0" applyAlignment="0" applyProtection="0"/>
    <xf numFmtId="185" fontId="11" fillId="0" borderId="0" applyFont="0" applyFill="0" applyBorder="0" applyAlignment="0" applyProtection="0"/>
    <xf numFmtId="0" fontId="36" fillId="0" borderId="0"/>
    <xf numFmtId="0" fontId="36" fillId="0" borderId="0"/>
    <xf numFmtId="0" fontId="36" fillId="0" borderId="0"/>
    <xf numFmtId="0" fontId="40" fillId="0" borderId="0"/>
    <xf numFmtId="1" fontId="36" fillId="0" borderId="5" applyBorder="0" applyAlignment="0">
      <alignment horizontal="center"/>
    </xf>
    <xf numFmtId="1" fontId="36" fillId="0" borderId="5" applyBorder="0" applyAlignment="0">
      <alignment horizontal="center"/>
    </xf>
    <xf numFmtId="3" fontId="36" fillId="0" borderId="5"/>
    <xf numFmtId="3" fontId="37" fillId="0" borderId="5"/>
    <xf numFmtId="3" fontId="36" fillId="0" borderId="5"/>
    <xf numFmtId="3" fontId="36" fillId="0" borderId="5"/>
    <xf numFmtId="2" fontId="36" fillId="3" borderId="3">
      <alignment horizontal="center"/>
    </xf>
    <xf numFmtId="3" fontId="37" fillId="0" borderId="5"/>
    <xf numFmtId="2" fontId="36" fillId="3" borderId="3">
      <alignment horizontal="center"/>
    </xf>
    <xf numFmtId="2" fontId="36" fillId="3" borderId="3">
      <alignment horizontal="center"/>
    </xf>
    <xf numFmtId="183" fontId="36" fillId="0" borderId="0" applyFont="0" applyFill="0" applyBorder="0" applyAlignment="0" applyProtection="0"/>
    <xf numFmtId="0" fontId="41" fillId="4" borderId="0"/>
    <xf numFmtId="183" fontId="36" fillId="0" borderId="0" applyFont="0" applyFill="0" applyBorder="0" applyAlignment="0" applyProtection="0"/>
    <xf numFmtId="183" fontId="36" fillId="0" borderId="0" applyFont="0" applyFill="0" applyBorder="0" applyAlignment="0" applyProtection="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0" borderId="0" applyFont="0" applyFill="0" applyBorder="0" applyAlignment="0">
      <alignment horizontal="left"/>
    </xf>
    <xf numFmtId="0" fontId="36" fillId="0" borderId="0" applyFont="0" applyFill="0" applyBorder="0" applyAlignment="0">
      <alignment horizontal="left"/>
    </xf>
    <xf numFmtId="0" fontId="36" fillId="4" borderId="0"/>
    <xf numFmtId="0" fontId="36" fillId="4" borderId="0"/>
    <xf numFmtId="0" fontId="36" fillId="0" borderId="0" applyFont="0" applyFill="0" applyBorder="0" applyAlignment="0">
      <alignment horizontal="left"/>
    </xf>
    <xf numFmtId="0" fontId="36" fillId="0" borderId="0" applyFont="0" applyFill="0" applyBorder="0" applyAlignment="0">
      <alignment horizontal="left"/>
    </xf>
    <xf numFmtId="0" fontId="42" fillId="5" borderId="8" applyFont="0" applyFill="0" applyAlignment="0">
      <alignment vertical="center" wrapText="1"/>
    </xf>
    <xf numFmtId="9" fontId="36" fillId="0" borderId="0" applyBorder="0" applyAlignment="0" applyProtection="0"/>
    <xf numFmtId="0" fontId="36" fillId="4" borderId="0"/>
    <xf numFmtId="0" fontId="43"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6" borderId="0" applyNumberFormat="0" applyBorder="0" applyAlignment="0" applyProtection="0"/>
    <xf numFmtId="0" fontId="36" fillId="6" borderId="0" applyNumberFormat="0" applyBorder="0" applyAlignment="0" applyProtection="0"/>
    <xf numFmtId="0" fontId="36" fillId="6" borderId="0" applyNumberFormat="0" applyBorder="0" applyAlignment="0" applyProtection="0"/>
    <xf numFmtId="0" fontId="36" fillId="7" borderId="0" applyNumberFormat="0" applyBorder="0" applyAlignment="0" applyProtection="0"/>
    <xf numFmtId="0" fontId="36" fillId="7" borderId="0" applyNumberFormat="0" applyBorder="0" applyAlignment="0" applyProtection="0"/>
    <xf numFmtId="0" fontId="36" fillId="7"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0" fontId="36" fillId="9" borderId="0" applyNumberFormat="0" applyBorder="0" applyAlignment="0" applyProtection="0"/>
    <xf numFmtId="0" fontId="36" fillId="9" borderId="0" applyNumberFormat="0" applyBorder="0" applyAlignment="0" applyProtection="0"/>
    <xf numFmtId="0" fontId="36" fillId="9"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0"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36" fillId="11" borderId="0" applyNumberFormat="0" applyBorder="0" applyAlignment="0" applyProtection="0"/>
    <xf numFmtId="0" fontId="11" fillId="0" borderId="0"/>
    <xf numFmtId="0" fontId="11" fillId="0" borderId="0"/>
    <xf numFmtId="0" fontId="36" fillId="4" borderId="0"/>
    <xf numFmtId="0" fontId="44"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36" fillId="4" borderId="0"/>
    <xf numFmtId="0" fontId="45" fillId="0" borderId="0"/>
    <xf numFmtId="0" fontId="36" fillId="0" borderId="0">
      <alignment wrapText="1"/>
    </xf>
    <xf numFmtId="0" fontId="4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0" borderId="0">
      <alignment wrapText="1"/>
    </xf>
    <xf numFmtId="0" fontId="36" fillId="12" borderId="0" applyNumberFormat="0" applyBorder="0" applyAlignment="0" applyProtection="0"/>
    <xf numFmtId="0" fontId="36" fillId="12" borderId="0" applyNumberFormat="0" applyBorder="0" applyAlignment="0" applyProtection="0"/>
    <xf numFmtId="0" fontId="36" fillId="12"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9" borderId="0" applyNumberFormat="0" applyBorder="0" applyAlignment="0" applyProtection="0"/>
    <xf numFmtId="0" fontId="36" fillId="9" borderId="0" applyNumberFormat="0" applyBorder="0" applyAlignment="0" applyProtection="0"/>
    <xf numFmtId="0" fontId="36" fillId="9" borderId="0" applyNumberFormat="0" applyBorder="0" applyAlignment="0" applyProtection="0"/>
    <xf numFmtId="0" fontId="36" fillId="12" borderId="0" applyNumberFormat="0" applyBorder="0" applyAlignment="0" applyProtection="0"/>
    <xf numFmtId="0" fontId="36" fillId="12" borderId="0" applyNumberFormat="0" applyBorder="0" applyAlignment="0" applyProtection="0"/>
    <xf numFmtId="0" fontId="36" fillId="12"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15" borderId="0" applyNumberFormat="0" applyBorder="0" applyAlignment="0" applyProtection="0"/>
    <xf numFmtId="0" fontId="36" fillId="0" borderId="0"/>
    <xf numFmtId="0" fontId="47" fillId="0" borderId="0"/>
    <xf numFmtId="0" fontId="36" fillId="0" borderId="0"/>
    <xf numFmtId="0" fontId="36" fillId="0" borderId="0"/>
    <xf numFmtId="0" fontId="36" fillId="16" borderId="0" applyNumberFormat="0" applyBorder="0" applyAlignment="0" applyProtection="0"/>
    <xf numFmtId="0" fontId="36" fillId="16" borderId="0" applyNumberFormat="0" applyBorder="0" applyAlignment="0" applyProtection="0"/>
    <xf numFmtId="0" fontId="36" fillId="16"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0" fontId="36" fillId="13"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4"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19" borderId="0" applyNumberFormat="0" applyBorder="0" applyAlignment="0" applyProtection="0"/>
    <xf numFmtId="0" fontId="36" fillId="0" borderId="0"/>
    <xf numFmtId="0" fontId="36" fillId="0" borderId="0"/>
    <xf numFmtId="0" fontId="36" fillId="20" borderId="0" applyNumberFormat="0" applyBorder="0" applyAlignment="0" applyProtection="0"/>
    <xf numFmtId="0" fontId="36" fillId="20" borderId="0" applyNumberFormat="0" applyBorder="0" applyAlignment="0" applyProtection="0"/>
    <xf numFmtId="0" fontId="36" fillId="20"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1"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22"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7"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18"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0" fontId="36" fillId="23" borderId="0" applyNumberFormat="0" applyBorder="0" applyAlignment="0" applyProtection="0"/>
    <xf numFmtId="186" fontId="11" fillId="0" borderId="0" applyFont="0" applyFill="0" applyBorder="0" applyAlignment="0" applyProtection="0"/>
    <xf numFmtId="0" fontId="36" fillId="0" borderId="0" applyFont="0" applyFill="0" applyBorder="0" applyAlignment="0" applyProtection="0"/>
    <xf numFmtId="187" fontId="35" fillId="0" borderId="0" applyFont="0" applyFill="0" applyBorder="0" applyAlignment="0" applyProtection="0"/>
    <xf numFmtId="188" fontId="11" fillId="0" borderId="0" applyFont="0" applyFill="0" applyBorder="0" applyAlignment="0" applyProtection="0"/>
    <xf numFmtId="0" fontId="36" fillId="0" borderId="0" applyFont="0" applyFill="0" applyBorder="0" applyAlignment="0" applyProtection="0"/>
    <xf numFmtId="188" fontId="11" fillId="0" borderId="0" applyFont="0" applyFill="0" applyBorder="0" applyAlignment="0" applyProtection="0"/>
    <xf numFmtId="0" fontId="48" fillId="0" borderId="0">
      <alignment horizontal="center" wrapText="1"/>
      <protection locked="0"/>
    </xf>
    <xf numFmtId="0" fontId="36" fillId="0" borderId="0" applyNumberFormat="0" applyBorder="0" applyAlignment="0">
      <alignment horizontal="center"/>
    </xf>
    <xf numFmtId="0" fontId="36" fillId="0" borderId="0" applyNumberFormat="0" applyBorder="0" applyAlignment="0">
      <alignment horizontal="center"/>
    </xf>
    <xf numFmtId="189" fontId="36" fillId="0" borderId="0" applyFont="0" applyFill="0" applyBorder="0" applyAlignment="0" applyProtection="0"/>
    <xf numFmtId="0" fontId="36" fillId="0" borderId="0" applyFont="0" applyFill="0" applyBorder="0" applyAlignment="0" applyProtection="0"/>
    <xf numFmtId="190" fontId="36" fillId="0" borderId="0" applyFont="0" applyFill="0" applyBorder="0" applyAlignment="0" applyProtection="0"/>
    <xf numFmtId="0" fontId="36" fillId="0" borderId="0" applyFont="0" applyFill="0" applyBorder="0" applyAlignment="0" applyProtection="0"/>
    <xf numFmtId="169" fontId="35" fillId="0" borderId="0" applyFont="0" applyFill="0" applyBorder="0" applyAlignment="0" applyProtection="0"/>
    <xf numFmtId="0" fontId="36" fillId="7" borderId="0" applyNumberFormat="0" applyBorder="0" applyAlignment="0" applyProtection="0"/>
    <xf numFmtId="0" fontId="36" fillId="7" borderId="0" applyNumberFormat="0" applyBorder="0" applyAlignment="0" applyProtection="0"/>
    <xf numFmtId="0" fontId="36" fillId="7" borderId="0" applyNumberFormat="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xf numFmtId="0" fontId="36" fillId="0" borderId="0"/>
    <xf numFmtId="0" fontId="36" fillId="0" borderId="0"/>
    <xf numFmtId="0" fontId="40" fillId="0" borderId="0"/>
    <xf numFmtId="0" fontId="36" fillId="0" borderId="0"/>
    <xf numFmtId="0" fontId="36" fillId="0" borderId="0"/>
    <xf numFmtId="0" fontId="36" fillId="0" borderId="0"/>
    <xf numFmtId="174" fontId="11" fillId="0" borderId="0" applyFont="0" applyFill="0" applyBorder="0" applyAlignment="0" applyProtection="0"/>
    <xf numFmtId="191" fontId="11" fillId="0" borderId="0" applyFont="0" applyFill="0" applyBorder="0" applyAlignment="0" applyProtection="0"/>
    <xf numFmtId="192" fontId="36" fillId="0" borderId="0" applyFill="0" applyBorder="0" applyAlignment="0"/>
    <xf numFmtId="0" fontId="49" fillId="0" borderId="0" applyFill="0" applyBorder="0" applyAlignment="0"/>
    <xf numFmtId="192" fontId="36" fillId="0" borderId="0" applyFill="0" applyBorder="0" applyAlignment="0"/>
    <xf numFmtId="192" fontId="36" fillId="0" borderId="0" applyFill="0" applyBorder="0" applyAlignment="0"/>
    <xf numFmtId="193" fontId="36" fillId="0" borderId="0" applyFill="0" applyBorder="0" applyAlignment="0"/>
    <xf numFmtId="193" fontId="36" fillId="0" borderId="0" applyFill="0" applyBorder="0" applyAlignment="0"/>
    <xf numFmtId="194" fontId="11" fillId="0" borderId="0" applyFill="0" applyBorder="0" applyAlignment="0"/>
    <xf numFmtId="195" fontId="11" fillId="0" borderId="0" applyFill="0" applyBorder="0" applyAlignment="0"/>
    <xf numFmtId="196" fontId="11" fillId="0" borderId="0" applyFill="0" applyBorder="0" applyAlignment="0"/>
    <xf numFmtId="196" fontId="11" fillId="0" borderId="0" applyFill="0" applyBorder="0" applyAlignment="0"/>
    <xf numFmtId="197" fontId="36" fillId="0" borderId="0" applyFill="0" applyBorder="0" applyAlignment="0"/>
    <xf numFmtId="197" fontId="36" fillId="0" borderId="0" applyFill="0" applyBorder="0" applyAlignment="0"/>
    <xf numFmtId="198" fontId="36" fillId="0" borderId="0" applyFill="0" applyBorder="0" applyAlignment="0"/>
    <xf numFmtId="198" fontId="36" fillId="0" borderId="0" applyFill="0" applyBorder="0" applyAlignment="0"/>
    <xf numFmtId="193" fontId="36" fillId="0" borderId="0" applyFill="0" applyBorder="0" applyAlignment="0"/>
    <xf numFmtId="193" fontId="36" fillId="0" borderId="0" applyFill="0" applyBorder="0" applyAlignment="0"/>
    <xf numFmtId="0" fontId="36" fillId="24" borderId="9" applyNumberFormat="0" applyAlignment="0" applyProtection="0"/>
    <xf numFmtId="0" fontId="36" fillId="24" borderId="9" applyNumberFormat="0" applyAlignment="0" applyProtection="0"/>
    <xf numFmtId="0" fontId="36" fillId="24" borderId="9" applyNumberFormat="0" applyAlignment="0" applyProtection="0"/>
    <xf numFmtId="0" fontId="36" fillId="0" borderId="0"/>
    <xf numFmtId="0" fontId="50" fillId="0" borderId="0"/>
    <xf numFmtId="0" fontId="36" fillId="0" borderId="0"/>
    <xf numFmtId="0" fontId="36" fillId="0" borderId="0"/>
    <xf numFmtId="199" fontId="38" fillId="0" borderId="0" applyFont="0" applyFill="0" applyBorder="0" applyAlignment="0" applyProtection="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200" fontId="36" fillId="0" borderId="0"/>
    <xf numFmtId="197" fontId="36" fillId="0" borderId="0" applyFont="0" applyFill="0" applyBorder="0" applyAlignment="0" applyProtection="0"/>
    <xf numFmtId="197" fontId="36" fillId="0" borderId="0" applyFont="0" applyFill="0" applyBorder="0" applyAlignment="0" applyProtection="0"/>
    <xf numFmtId="165" fontId="51" fillId="0" borderId="0" applyFont="0" applyFill="0" applyBorder="0" applyAlignment="0" applyProtection="0"/>
    <xf numFmtId="165" fontId="12"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0" fontId="11" fillId="0" borderId="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166" fontId="11" fillId="0" borderId="0" applyFont="0" applyFill="0" applyBorder="0" applyAlignment="0" applyProtection="0"/>
    <xf numFmtId="43" fontId="11" fillId="0" borderId="0" applyFont="0" applyFill="0" applyBorder="0" applyAlignment="0" applyProtection="0"/>
    <xf numFmtId="165" fontId="11" fillId="0" borderId="0" applyFont="0" applyFill="0" applyBorder="0" applyAlignment="0" applyProtection="0"/>
    <xf numFmtId="43" fontId="11" fillId="0" borderId="0" applyFont="0" applyFill="0" applyBorder="0" applyAlignment="0" applyProtection="0"/>
    <xf numFmtId="43" fontId="11" fillId="0" borderId="0" applyFont="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43" fontId="16" fillId="0" borderId="0" applyFont="0" applyFill="0" applyBorder="0" applyAlignment="0" applyProtection="0"/>
    <xf numFmtId="43" fontId="36" fillId="0" borderId="0" applyFont="0" applyFill="0" applyBorder="0" applyAlignment="0" applyProtection="0"/>
    <xf numFmtId="43" fontId="12" fillId="0" borderId="0" applyFont="0" applyFill="0" applyBorder="0" applyAlignment="0" applyProtection="0"/>
    <xf numFmtId="43" fontId="36" fillId="0" borderId="0" applyFont="0" applyFill="0" applyBorder="0" applyAlignment="0" applyProtection="0"/>
    <xf numFmtId="0" fontId="12" fillId="0" borderId="0" applyFont="0" applyFill="0" applyBorder="0" applyAlignment="0" applyProtection="0"/>
    <xf numFmtId="43" fontId="12" fillId="0" borderId="0" applyFont="0" applyFill="0" applyBorder="0" applyAlignment="0" applyProtection="0"/>
    <xf numFmtId="165" fontId="12" fillId="0" borderId="0" applyFont="0" applyFill="0" applyBorder="0" applyAlignment="0" applyProtection="0"/>
    <xf numFmtId="167" fontId="11" fillId="0" borderId="0" applyFont="0" applyFill="0" applyBorder="0" applyAlignment="0" applyProtection="0"/>
    <xf numFmtId="43" fontId="45" fillId="0" borderId="0" applyFont="0" applyFill="0" applyBorder="0" applyAlignment="0" applyProtection="0"/>
    <xf numFmtId="43" fontId="16"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43" fontId="45"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11" fillId="0" borderId="0" applyFont="0" applyFill="0" applyBorder="0" applyAlignment="0" applyProtection="0"/>
    <xf numFmtId="43" fontId="45" fillId="0" borderId="0" applyFont="0" applyFill="0" applyBorder="0" applyAlignment="0" applyProtection="0"/>
    <xf numFmtId="43" fontId="11" fillId="0" borderId="0" applyFont="0" applyFill="0" applyBorder="0" applyAlignment="0" applyProtection="0"/>
    <xf numFmtId="165" fontId="11"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165" fontId="51" fillId="0" borderId="0" applyFont="0" applyFill="0" applyBorder="0" applyAlignment="0" applyProtection="0"/>
    <xf numFmtId="165" fontId="51" fillId="0" borderId="0" applyFont="0" applyFill="0" applyBorder="0" applyAlignment="0" applyProtection="0"/>
    <xf numFmtId="43" fontId="45" fillId="0" borderId="0" applyFont="0" applyFill="0" applyBorder="0" applyAlignment="0" applyProtection="0"/>
    <xf numFmtId="43" fontId="12" fillId="0" borderId="0" applyFont="0" applyFill="0" applyBorder="0" applyAlignment="0" applyProtection="0"/>
    <xf numFmtId="43" fontId="45" fillId="0" borderId="0" applyFont="0" applyFill="0" applyBorder="0" applyAlignment="0" applyProtection="0"/>
    <xf numFmtId="0" fontId="12" fillId="0" borderId="0" applyFont="0" applyFill="0" applyBorder="0" applyAlignment="0" applyProtection="0"/>
    <xf numFmtId="43" fontId="12" fillId="0" borderId="0" applyFont="0" applyFill="0" applyBorder="0" applyAlignment="0" applyProtection="0"/>
    <xf numFmtId="165" fontId="12"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45"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11" fillId="0" borderId="0" applyFont="0" applyFill="0" applyBorder="0" applyAlignment="0" applyProtection="0"/>
    <xf numFmtId="165" fontId="11"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165" fontId="17" fillId="0" borderId="0" applyFont="0" applyFill="0" applyBorder="0" applyAlignment="0" applyProtection="0"/>
    <xf numFmtId="43" fontId="17" fillId="0" borderId="0" applyFont="0" applyFill="0" applyBorder="0" applyAlignment="0" applyProtection="0"/>
    <xf numFmtId="43" fontId="17" fillId="0" borderId="0" applyFont="0" applyFill="0" applyBorder="0" applyAlignment="0" applyProtection="0"/>
    <xf numFmtId="43" fontId="12" fillId="0" borderId="0" applyFont="0" applyFill="0" applyBorder="0" applyAlignment="0" applyProtection="0"/>
    <xf numFmtId="43" fontId="1" fillId="0" borderId="0" applyFont="0" applyFill="0" applyBorder="0" applyAlignment="0" applyProtection="0"/>
    <xf numFmtId="43" fontId="12" fillId="0" borderId="0" applyFont="0" applyFill="0" applyBorder="0" applyAlignment="0" applyProtection="0"/>
    <xf numFmtId="43" fontId="12" fillId="0" borderId="0" applyFont="0" applyFill="0" applyBorder="0" applyAlignment="0" applyProtection="0"/>
    <xf numFmtId="201" fontId="36" fillId="0" borderId="0"/>
    <xf numFmtId="201" fontId="36" fillId="0" borderId="0"/>
    <xf numFmtId="3" fontId="11" fillId="0" borderId="0" applyFont="0" applyFill="0" applyBorder="0" applyAlignment="0" applyProtection="0"/>
    <xf numFmtId="0" fontId="36" fillId="0" borderId="0" applyNumberFormat="0" applyAlignment="0">
      <alignment horizontal="left"/>
    </xf>
    <xf numFmtId="0" fontId="36" fillId="0" borderId="0" applyNumberFormat="0" applyAlignment="0">
      <alignment horizontal="left"/>
    </xf>
    <xf numFmtId="202" fontId="36" fillId="0" borderId="0" applyFont="0" applyFill="0" applyBorder="0" applyAlignment="0" applyProtection="0"/>
    <xf numFmtId="193" fontId="36" fillId="0" borderId="0" applyFont="0" applyFill="0" applyBorder="0" applyAlignment="0" applyProtection="0"/>
    <xf numFmtId="193" fontId="36" fillId="0" borderId="0" applyFont="0" applyFill="0" applyBorder="0" applyAlignment="0" applyProtection="0"/>
    <xf numFmtId="203" fontId="11" fillId="0" borderId="0" applyFont="0" applyFill="0" applyBorder="0" applyAlignment="0" applyProtection="0"/>
    <xf numFmtId="204" fontId="36" fillId="0" borderId="0"/>
    <xf numFmtId="204" fontId="36" fillId="0" borderId="0"/>
    <xf numFmtId="0" fontId="36" fillId="25" borderId="10" applyNumberFormat="0" applyAlignment="0" applyProtection="0"/>
    <xf numFmtId="0" fontId="36" fillId="25" borderId="10" applyNumberFormat="0" applyAlignment="0" applyProtection="0"/>
    <xf numFmtId="0" fontId="36" fillId="25" borderId="10" applyNumberFormat="0" applyAlignment="0" applyProtection="0"/>
    <xf numFmtId="168" fontId="36" fillId="0" borderId="0" applyFont="0" applyFill="0" applyBorder="0" applyAlignment="0" applyProtection="0"/>
    <xf numFmtId="1" fontId="36" fillId="0" borderId="4" applyBorder="0"/>
    <xf numFmtId="1" fontId="36" fillId="0" borderId="4" applyBorder="0"/>
    <xf numFmtId="0" fontId="11" fillId="0" borderId="0" applyFont="0" applyFill="0" applyBorder="0" applyAlignment="0" applyProtection="0"/>
    <xf numFmtId="14" fontId="52" fillId="0" borderId="0" applyFill="0" applyBorder="0" applyAlignment="0"/>
    <xf numFmtId="41" fontId="36" fillId="0" borderId="0" applyFont="0" applyFill="0" applyBorder="0" applyAlignment="0" applyProtection="0"/>
    <xf numFmtId="4" fontId="36" fillId="0" borderId="0" applyFont="0" applyFill="0" applyBorder="0" applyAlignment="0" applyProtection="0"/>
    <xf numFmtId="205" fontId="36" fillId="0" borderId="0"/>
    <xf numFmtId="205" fontId="36" fillId="0" borderId="0"/>
    <xf numFmtId="176" fontId="36" fillId="0" borderId="0" applyFont="0" applyFill="0" applyBorder="0" applyAlignment="0" applyProtection="0"/>
    <xf numFmtId="177"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176"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41"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164" fontId="36" fillId="0" borderId="0" applyFont="0" applyFill="0" applyBorder="0" applyAlignment="0" applyProtection="0"/>
    <xf numFmtId="41"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177"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43"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165" fontId="36" fillId="0" borderId="0" applyFont="0" applyFill="0" applyBorder="0" applyAlignment="0" applyProtection="0"/>
    <xf numFmtId="43" fontId="36" fillId="0" borderId="0" applyFont="0" applyFill="0" applyBorder="0" applyAlignment="0" applyProtection="0"/>
    <xf numFmtId="0" fontId="11" fillId="0" borderId="0" applyFill="0" applyBorder="0" applyAlignment="0"/>
    <xf numFmtId="0" fontId="11" fillId="0" borderId="0" applyFill="0" applyBorder="0" applyAlignment="0"/>
    <xf numFmtId="193" fontId="36" fillId="0" borderId="0" applyFill="0" applyBorder="0" applyAlignment="0"/>
    <xf numFmtId="193" fontId="36" fillId="0" borderId="0" applyFill="0" applyBorder="0" applyAlignment="0"/>
    <xf numFmtId="197" fontId="36" fillId="0" borderId="0" applyFill="0" applyBorder="0" applyAlignment="0"/>
    <xf numFmtId="197" fontId="36" fillId="0" borderId="0" applyFill="0" applyBorder="0" applyAlignment="0"/>
    <xf numFmtId="198" fontId="36" fillId="0" borderId="0" applyFill="0" applyBorder="0" applyAlignment="0"/>
    <xf numFmtId="198" fontId="36" fillId="0" borderId="0" applyFill="0" applyBorder="0" applyAlignment="0"/>
    <xf numFmtId="193" fontId="36" fillId="0" borderId="0" applyFill="0" applyBorder="0" applyAlignment="0"/>
    <xf numFmtId="193" fontId="36" fillId="0" borderId="0" applyFill="0" applyBorder="0" applyAlignment="0"/>
    <xf numFmtId="0" fontId="36" fillId="0" borderId="0" applyNumberFormat="0" applyAlignment="0">
      <alignment horizontal="left"/>
    </xf>
    <xf numFmtId="0" fontId="36" fillId="0" borderId="0" applyNumberFormat="0" applyAlignment="0">
      <alignment horizontal="left"/>
    </xf>
    <xf numFmtId="0" fontId="36" fillId="0" borderId="0"/>
    <xf numFmtId="206" fontId="17" fillId="0" borderId="0" applyFont="0" applyFill="0" applyBorder="0" applyAlignment="0" applyProtection="0"/>
    <xf numFmtId="0" fontId="36" fillId="0" borderId="0"/>
    <xf numFmtId="0" fontId="36" fillId="0" borderId="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2" fontId="11" fillId="0" borderId="0" applyFont="0" applyFill="0" applyBorder="0" applyAlignment="0" applyProtection="0"/>
    <xf numFmtId="0" fontId="18" fillId="2" borderId="0" applyNumberFormat="0" applyBorder="0" applyAlignment="0" applyProtection="0"/>
    <xf numFmtId="0" fontId="36" fillId="8" borderId="0" applyNumberFormat="0" applyBorder="0" applyAlignment="0" applyProtection="0"/>
    <xf numFmtId="0" fontId="36" fillId="8" borderId="0" applyNumberFormat="0" applyBorder="0" applyAlignment="0" applyProtection="0"/>
    <xf numFmtId="38" fontId="53" fillId="3" borderId="0" applyNumberFormat="0" applyBorder="0" applyAlignment="0" applyProtection="0"/>
    <xf numFmtId="0" fontId="36" fillId="0" borderId="11" applyNumberFormat="0" applyFill="0" applyBorder="0" applyAlignment="0" applyProtection="0">
      <alignment horizontal="center" vertical="center"/>
    </xf>
    <xf numFmtId="0" fontId="36" fillId="0" borderId="11" applyNumberFormat="0" applyFill="0" applyBorder="0" applyAlignment="0" applyProtection="0">
      <alignment horizontal="center" vertical="center"/>
    </xf>
    <xf numFmtId="0" fontId="36" fillId="0" borderId="0" applyNumberFormat="0" applyFont="0" applyBorder="0" applyAlignment="0">
      <alignment horizontal="left" vertical="center"/>
    </xf>
    <xf numFmtId="0" fontId="36" fillId="0" borderId="0" applyNumberFormat="0" applyFont="0" applyBorder="0" applyAlignment="0">
      <alignment horizontal="left" vertical="center"/>
    </xf>
    <xf numFmtId="0" fontId="36" fillId="26" borderId="0"/>
    <xf numFmtId="0" fontId="36" fillId="26" borderId="0"/>
    <xf numFmtId="0" fontId="36" fillId="0" borderId="0">
      <alignment horizontal="left"/>
    </xf>
    <xf numFmtId="0" fontId="54" fillId="0" borderId="0">
      <alignment horizontal="left"/>
    </xf>
    <xf numFmtId="0" fontId="36" fillId="0" borderId="0">
      <alignment horizontal="left"/>
    </xf>
    <xf numFmtId="0" fontId="36" fillId="0" borderId="0">
      <alignment horizontal="left"/>
    </xf>
    <xf numFmtId="0" fontId="55" fillId="0" borderId="12" applyNumberFormat="0" applyAlignment="0" applyProtection="0">
      <alignment horizontal="left" vertical="center"/>
    </xf>
    <xf numFmtId="0" fontId="55" fillId="0" borderId="13">
      <alignment horizontal="left" vertical="center"/>
    </xf>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36" fillId="0" borderId="14" applyNumberFormat="0" applyFill="0" applyAlignment="0" applyProtection="0"/>
    <xf numFmtId="0" fontId="36" fillId="0" borderId="14" applyNumberFormat="0" applyFill="0" applyAlignment="0" applyProtection="0"/>
    <xf numFmtId="0" fontId="36" fillId="0" borderId="14" applyNumberFormat="0" applyFill="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207" fontId="35" fillId="0" borderId="0">
      <protection locked="0"/>
    </xf>
    <xf numFmtId="208" fontId="56" fillId="0" borderId="0">
      <protection locked="0"/>
    </xf>
    <xf numFmtId="207" fontId="35" fillId="0" borderId="0">
      <protection locked="0"/>
    </xf>
    <xf numFmtId="207" fontId="35" fillId="0" borderId="0">
      <protection locked="0"/>
    </xf>
    <xf numFmtId="208" fontId="56" fillId="0" borderId="0">
      <protection locked="0"/>
    </xf>
    <xf numFmtId="207" fontId="35" fillId="0" borderId="0">
      <protection locked="0"/>
    </xf>
    <xf numFmtId="0" fontId="36" fillId="0" borderId="15">
      <alignment horizontal="center"/>
    </xf>
    <xf numFmtId="0" fontId="36" fillId="0" borderId="15">
      <alignment horizontal="center"/>
    </xf>
    <xf numFmtId="0" fontId="36" fillId="0" borderId="0">
      <alignment horizontal="center"/>
    </xf>
    <xf numFmtId="0" fontId="36" fillId="0" borderId="0">
      <alignment horizontal="center"/>
    </xf>
    <xf numFmtId="5" fontId="36" fillId="27" borderId="5" applyNumberFormat="0" applyAlignment="0">
      <alignment horizontal="left" vertical="top"/>
    </xf>
    <xf numFmtId="5" fontId="36" fillId="27" borderId="5" applyNumberFormat="0" applyAlignment="0">
      <alignment horizontal="left" vertical="top"/>
    </xf>
    <xf numFmtId="49" fontId="36" fillId="0" borderId="5">
      <alignment vertical="center"/>
    </xf>
    <xf numFmtId="49" fontId="36" fillId="0" borderId="5">
      <alignment vertical="center"/>
    </xf>
    <xf numFmtId="0" fontId="40" fillId="0" borderId="0"/>
    <xf numFmtId="41" fontId="38" fillId="0" borderId="0" applyFont="0" applyFill="0" applyBorder="0" applyAlignment="0" applyProtection="0"/>
    <xf numFmtId="10" fontId="53" fillId="3" borderId="5" applyNumberFormat="0" applyBorder="0" applyAlignment="0" applyProtection="0"/>
    <xf numFmtId="0" fontId="36" fillId="11" borderId="9" applyNumberFormat="0" applyAlignment="0" applyProtection="0"/>
    <xf numFmtId="0" fontId="36" fillId="11" borderId="9" applyNumberFormat="0" applyAlignment="0" applyProtection="0"/>
    <xf numFmtId="0" fontId="36" fillId="11" borderId="9" applyNumberFormat="0" applyAlignment="0" applyProtection="0"/>
    <xf numFmtId="0" fontId="36" fillId="11" borderId="9" applyNumberFormat="0" applyAlignment="0" applyProtection="0"/>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57"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6" fillId="0" borderId="0" applyNumberFormat="0" applyFill="0" applyBorder="0" applyAlignment="0" applyProtection="0">
      <alignment vertical="top"/>
      <protection locked="0"/>
    </xf>
    <xf numFmtId="0" fontId="36" fillId="0" borderId="0"/>
    <xf numFmtId="0" fontId="36" fillId="0" borderId="0"/>
    <xf numFmtId="0" fontId="48" fillId="0" borderId="16">
      <alignment horizontal="centerContinuous"/>
    </xf>
    <xf numFmtId="0" fontId="36" fillId="0" borderId="0"/>
    <xf numFmtId="0" fontId="12" fillId="0" borderId="0"/>
    <xf numFmtId="0" fontId="58" fillId="0" borderId="0"/>
    <xf numFmtId="0" fontId="12" fillId="0" borderId="0"/>
    <xf numFmtId="0" fontId="36" fillId="0" borderId="0"/>
    <xf numFmtId="0" fontId="36" fillId="0" borderId="0"/>
    <xf numFmtId="0" fontId="11" fillId="0" borderId="0" applyFill="0" applyBorder="0" applyAlignment="0"/>
    <xf numFmtId="0" fontId="11" fillId="0" borderId="0" applyFill="0" applyBorder="0" applyAlignment="0"/>
    <xf numFmtId="193" fontId="36" fillId="0" borderId="0" applyFill="0" applyBorder="0" applyAlignment="0"/>
    <xf numFmtId="193" fontId="36" fillId="0" borderId="0" applyFill="0" applyBorder="0" applyAlignment="0"/>
    <xf numFmtId="197" fontId="36" fillId="0" borderId="0" applyFill="0" applyBorder="0" applyAlignment="0"/>
    <xf numFmtId="197" fontId="36" fillId="0" borderId="0" applyFill="0" applyBorder="0" applyAlignment="0"/>
    <xf numFmtId="198" fontId="36" fillId="0" borderId="0" applyFill="0" applyBorder="0" applyAlignment="0"/>
    <xf numFmtId="198" fontId="36" fillId="0" borderId="0" applyFill="0" applyBorder="0" applyAlignment="0"/>
    <xf numFmtId="193" fontId="36" fillId="0" borderId="0" applyFill="0" applyBorder="0" applyAlignment="0"/>
    <xf numFmtId="193" fontId="36" fillId="0" borderId="0" applyFill="0" applyBorder="0" applyAlignment="0"/>
    <xf numFmtId="0" fontId="36" fillId="0" borderId="17" applyNumberFormat="0" applyFill="0" applyAlignment="0" applyProtection="0"/>
    <xf numFmtId="0" fontId="36" fillId="0" borderId="17" applyNumberFormat="0" applyFill="0" applyAlignment="0" applyProtection="0"/>
    <xf numFmtId="0" fontId="36" fillId="0" borderId="17" applyNumberFormat="0" applyFill="0" applyAlignment="0" applyProtection="0"/>
    <xf numFmtId="209" fontId="36" fillId="0" borderId="18" applyNumberFormat="0" applyFont="0" applyFill="0" applyBorder="0">
      <alignment horizontal="center"/>
    </xf>
    <xf numFmtId="209" fontId="36" fillId="0" borderId="18" applyNumberFormat="0" applyFont="0" applyFill="0" applyBorder="0">
      <alignment horizontal="center"/>
    </xf>
    <xf numFmtId="38" fontId="22" fillId="0" borderId="0" applyFont="0" applyFill="0" applyBorder="0" applyAlignment="0" applyProtection="0"/>
    <xf numFmtId="4" fontId="59" fillId="0" borderId="0" applyFont="0" applyFill="0" applyBorder="0" applyAlignment="0" applyProtection="0"/>
    <xf numFmtId="38" fontId="36" fillId="0" borderId="0" applyFont="0" applyFill="0" applyBorder="0" applyAlignment="0" applyProtection="0"/>
    <xf numFmtId="40" fontId="36" fillId="0" borderId="0" applyFont="0" applyFill="0" applyBorder="0" applyAlignment="0" applyProtection="0"/>
    <xf numFmtId="176" fontId="11" fillId="0" borderId="0" applyFont="0" applyFill="0" applyBorder="0" applyAlignment="0" applyProtection="0"/>
    <xf numFmtId="177" fontId="11" fillId="0" borderId="0" applyFont="0" applyFill="0" applyBorder="0" applyAlignment="0" applyProtection="0"/>
    <xf numFmtId="0" fontId="36" fillId="0" borderId="15"/>
    <xf numFmtId="0" fontId="60" fillId="0" borderId="15"/>
    <xf numFmtId="0" fontId="36" fillId="0" borderId="15"/>
    <xf numFmtId="0" fontId="36" fillId="0" borderId="15"/>
    <xf numFmtId="210" fontId="11" fillId="0" borderId="18"/>
    <xf numFmtId="211" fontId="17" fillId="0" borderId="18"/>
    <xf numFmtId="210" fontId="11" fillId="0" borderId="18"/>
    <xf numFmtId="210" fontId="11" fillId="0" borderId="18"/>
    <xf numFmtId="212" fontId="36" fillId="0" borderId="0" applyFont="0" applyFill="0" applyBorder="0" applyAlignment="0" applyProtection="0"/>
    <xf numFmtId="213" fontId="36" fillId="0" borderId="0" applyFont="0" applyFill="0" applyBorder="0" applyAlignment="0" applyProtection="0"/>
    <xf numFmtId="214" fontId="11" fillId="0" borderId="0" applyFont="0" applyFill="0" applyBorder="0" applyAlignment="0" applyProtection="0"/>
    <xf numFmtId="215" fontId="11" fillId="0" borderId="0" applyFont="0" applyFill="0" applyBorder="0" applyAlignment="0" applyProtection="0"/>
    <xf numFmtId="0" fontId="58" fillId="0" borderId="0" applyNumberFormat="0" applyFont="0" applyFill="0" applyAlignment="0"/>
    <xf numFmtId="0" fontId="36" fillId="28" borderId="0" applyNumberFormat="0" applyBorder="0" applyAlignment="0" applyProtection="0"/>
    <xf numFmtId="0" fontId="36" fillId="28" borderId="0" applyNumberFormat="0" applyBorder="0" applyAlignment="0" applyProtection="0"/>
    <xf numFmtId="0" fontId="36" fillId="28" borderId="0" applyNumberFormat="0" applyBorder="0" applyAlignment="0" applyProtection="0"/>
    <xf numFmtId="0" fontId="40" fillId="0" borderId="0"/>
    <xf numFmtId="0" fontId="40" fillId="0" borderId="0"/>
    <xf numFmtId="37" fontId="36" fillId="0" borderId="0"/>
    <xf numFmtId="37" fontId="36" fillId="0" borderId="0"/>
    <xf numFmtId="0" fontId="36" fillId="0" borderId="5" applyNumberFormat="0" applyFont="0" applyFill="0" applyBorder="0" applyAlignment="0">
      <alignment horizontal="center"/>
    </xf>
    <xf numFmtId="0" fontId="36" fillId="0" borderId="5" applyNumberFormat="0" applyFont="0" applyFill="0" applyBorder="0" applyAlignment="0">
      <alignment horizontal="center"/>
    </xf>
    <xf numFmtId="216" fontId="61" fillId="0" borderId="0"/>
    <xf numFmtId="217" fontId="17" fillId="0" borderId="0"/>
    <xf numFmtId="216" fontId="61" fillId="0" borderId="0"/>
    <xf numFmtId="0" fontId="36" fillId="0" borderId="0"/>
    <xf numFmtId="0" fontId="36" fillId="0" borderId="0"/>
    <xf numFmtId="0" fontId="1" fillId="0" borderId="0"/>
    <xf numFmtId="0" fontId="12" fillId="0" borderId="0"/>
    <xf numFmtId="0" fontId="12" fillId="0" borderId="0"/>
    <xf numFmtId="0" fontId="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62" fillId="0" borderId="0"/>
    <xf numFmtId="0" fontId="12"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2" fillId="0" borderId="0"/>
    <xf numFmtId="0" fontId="63"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2"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4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16" fillId="0" borderId="0"/>
    <xf numFmtId="0" fontId="16"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20"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xf numFmtId="0" fontId="51" fillId="0" borderId="0"/>
    <xf numFmtId="0" fontId="51" fillId="0" borderId="0"/>
    <xf numFmtId="0" fontId="51" fillId="0" borderId="0"/>
    <xf numFmtId="0" fontId="51" fillId="0" borderId="0"/>
    <xf numFmtId="0" fontId="45" fillId="0" borderId="0"/>
    <xf numFmtId="0" fontId="51" fillId="0" borderId="0"/>
    <xf numFmtId="0" fontId="51" fillId="0" borderId="0"/>
    <xf numFmtId="0" fontId="51" fillId="0" borderId="0"/>
    <xf numFmtId="0" fontId="51" fillId="0" borderId="0"/>
    <xf numFmtId="0" fontId="4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applyProtection="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applyProtection="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applyProtection="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applyProtection="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applyProtection="0"/>
    <xf numFmtId="0" fontId="51" fillId="0" borderId="0"/>
    <xf numFmtId="0" fontId="51" fillId="0" borderId="0"/>
    <xf numFmtId="0" fontId="51" fillId="0" borderId="0"/>
    <xf numFmtId="0" fontId="51" fillId="0" borderId="0"/>
    <xf numFmtId="0" fontId="4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5"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4" fillId="0" borderId="0"/>
    <xf numFmtId="0" fontId="51" fillId="0" borderId="0"/>
    <xf numFmtId="0" fontId="51" fillId="0" borderId="0"/>
    <xf numFmtId="0" fontId="51" fillId="0" borderId="0"/>
    <xf numFmtId="0" fontId="51" fillId="0" borderId="0"/>
    <xf numFmtId="0" fontId="51" fillId="0" borderId="0"/>
    <xf numFmtId="0" fontId="51" fillId="0" borderId="0"/>
    <xf numFmtId="0" fontId="51" fillId="0" borderId="0"/>
    <xf numFmtId="0" fontId="66" fillId="0" borderId="0"/>
    <xf numFmtId="0" fontId="66" fillId="0" borderId="0"/>
    <xf numFmtId="0" fontId="51" fillId="0" borderId="0"/>
    <xf numFmtId="0" fontId="16" fillId="0" borderId="0"/>
    <xf numFmtId="0" fontId="51" fillId="0" borderId="0"/>
    <xf numFmtId="0" fontId="67" fillId="0" borderId="0"/>
    <xf numFmtId="0" fontId="67" fillId="0" borderId="0"/>
    <xf numFmtId="0" fontId="67" fillId="0" borderId="0"/>
    <xf numFmtId="0" fontId="16" fillId="0" borderId="0"/>
    <xf numFmtId="0" fontId="16" fillId="0" borderId="0"/>
    <xf numFmtId="0" fontId="16" fillId="0" borderId="0"/>
    <xf numFmtId="0" fontId="16" fillId="0" borderId="0"/>
    <xf numFmtId="0" fontId="16" fillId="0" borderId="0"/>
    <xf numFmtId="0" fontId="16" fillId="0" borderId="0"/>
    <xf numFmtId="0" fontId="11" fillId="0" borderId="0"/>
    <xf numFmtId="0" fontId="45" fillId="0" borderId="0"/>
    <xf numFmtId="0" fontId="45" fillId="0" borderId="0"/>
    <xf numFmtId="0" fontId="45" fillId="0" borderId="0"/>
    <xf numFmtId="0" fontId="11" fillId="0" borderId="0"/>
    <xf numFmtId="0" fontId="45" fillId="0" borderId="0"/>
    <xf numFmtId="0" fontId="45" fillId="0" borderId="0"/>
    <xf numFmtId="0" fontId="4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1" fillId="0" borderId="0"/>
    <xf numFmtId="0" fontId="45" fillId="0" borderId="0"/>
    <xf numFmtId="0" fontId="45" fillId="0" borderId="0"/>
    <xf numFmtId="0" fontId="4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45" fillId="0" borderId="0"/>
    <xf numFmtId="0" fontId="45" fillId="0" borderId="0"/>
    <xf numFmtId="0" fontId="21" fillId="0" borderId="0" applyNumberFormat="0" applyFill="0" applyBorder="0" applyProtection="0">
      <alignment vertical="top"/>
    </xf>
    <xf numFmtId="0" fontId="45" fillId="0" borderId="0"/>
    <xf numFmtId="0" fontId="45" fillId="0" borderId="0"/>
    <xf numFmtId="0" fontId="45" fillId="0" borderId="0"/>
    <xf numFmtId="0" fontId="45"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7" fillId="0" borderId="0"/>
    <xf numFmtId="0" fontId="36" fillId="0" borderId="0"/>
    <xf numFmtId="0" fontId="36" fillId="0" borderId="0"/>
    <xf numFmtId="0" fontId="3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1" fillId="0" borderId="0"/>
    <xf numFmtId="0" fontId="12" fillId="0" borderId="0"/>
    <xf numFmtId="0" fontId="12" fillId="0" borderId="0"/>
    <xf numFmtId="0" fontId="11"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16" fillId="0" borderId="0"/>
    <xf numFmtId="0" fontId="36" fillId="0" borderId="0"/>
    <xf numFmtId="0" fontId="17" fillId="0" borderId="0"/>
    <xf numFmtId="0" fontId="36" fillId="0" borderId="0"/>
    <xf numFmtId="0" fontId="36" fillId="0" borderId="0"/>
    <xf numFmtId="0" fontId="36" fillId="0" borderId="0" applyFont="0"/>
    <xf numFmtId="0" fontId="36" fillId="0" borderId="0" applyFont="0"/>
    <xf numFmtId="0" fontId="59" fillId="3" borderId="0"/>
    <xf numFmtId="0" fontId="36" fillId="0" borderId="0"/>
    <xf numFmtId="0" fontId="45" fillId="29" borderId="19" applyNumberFormat="0" applyFont="0" applyAlignment="0" applyProtection="0"/>
    <xf numFmtId="0" fontId="45" fillId="29" borderId="19" applyNumberFormat="0" applyFont="0" applyAlignment="0" applyProtection="0"/>
    <xf numFmtId="0" fontId="45" fillId="29" borderId="19" applyNumberFormat="0" applyFont="0" applyAlignment="0" applyProtection="0"/>
    <xf numFmtId="0" fontId="36" fillId="0" borderId="20" applyNumberFormat="0" applyAlignment="0">
      <alignment horizontal="center"/>
    </xf>
    <xf numFmtId="0" fontId="36" fillId="0" borderId="20" applyNumberFormat="0" applyAlignment="0">
      <alignment horizontal="center"/>
    </xf>
    <xf numFmtId="0" fontId="36" fillId="0" borderId="0"/>
    <xf numFmtId="177" fontId="68" fillId="0" borderId="0" applyFont="0" applyFill="0" applyBorder="0" applyAlignment="0" applyProtection="0"/>
    <xf numFmtId="176" fontId="68" fillId="0" borderId="0" applyFon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69" fillId="0" borderId="0" applyNumberFormat="0" applyFill="0" applyBorder="0" applyAlignment="0" applyProtection="0"/>
    <xf numFmtId="0" fontId="36" fillId="0" borderId="0" applyNumberFormat="0" applyFill="0" applyBorder="0" applyAlignment="0" applyProtection="0"/>
    <xf numFmtId="0" fontId="7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7" fillId="0" borderId="0" applyNumberFormat="0" applyFill="0" applyBorder="0" applyAlignment="0" applyProtection="0"/>
    <xf numFmtId="0" fontId="36" fillId="0" borderId="0" applyNumberFormat="0" applyFill="0" applyBorder="0" applyAlignment="0" applyProtection="0"/>
    <xf numFmtId="0" fontId="11" fillId="0" borderId="0" applyFont="0" applyFill="0" applyBorder="0" applyAlignment="0" applyProtection="0"/>
    <xf numFmtId="0" fontId="40" fillId="0" borderId="0"/>
    <xf numFmtId="0" fontId="36" fillId="24" borderId="21" applyNumberFormat="0" applyAlignment="0" applyProtection="0"/>
    <xf numFmtId="0" fontId="36" fillId="24" borderId="21" applyNumberFormat="0" applyAlignment="0" applyProtection="0"/>
    <xf numFmtId="0" fontId="36" fillId="24" borderId="21" applyNumberFormat="0" applyAlignment="0" applyProtection="0"/>
    <xf numFmtId="41" fontId="11" fillId="0" borderId="0" applyFont="0" applyFill="0" applyBorder="0" applyAlignment="0" applyProtection="0"/>
    <xf numFmtId="41" fontId="11" fillId="0" borderId="0" applyFont="0" applyFill="0" applyBorder="0" applyAlignment="0" applyProtection="0"/>
    <xf numFmtId="14" fontId="48" fillId="0" borderId="0">
      <alignment horizontal="center" wrapText="1"/>
      <protection locked="0"/>
    </xf>
    <xf numFmtId="196" fontId="11" fillId="0" borderId="0" applyFont="0" applyFill="0" applyBorder="0" applyAlignment="0" applyProtection="0"/>
    <xf numFmtId="196" fontId="11" fillId="0" borderId="0" applyFont="0" applyFill="0" applyBorder="0" applyAlignment="0" applyProtection="0"/>
    <xf numFmtId="218" fontId="11" fillId="0" borderId="0" applyFont="0" applyFill="0" applyBorder="0" applyAlignment="0" applyProtection="0"/>
    <xf numFmtId="218" fontId="11"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51" fillId="0" borderId="0" applyFont="0" applyFill="0" applyBorder="0" applyAlignment="0" applyProtection="0"/>
    <xf numFmtId="9" fontId="51" fillId="0" borderId="0" applyFont="0" applyFill="0" applyBorder="0" applyAlignment="0" applyProtection="0"/>
    <xf numFmtId="9" fontId="36" fillId="0" borderId="22" applyNumberFormat="0" applyBorder="0"/>
    <xf numFmtId="9" fontId="36" fillId="0" borderId="22" applyNumberFormat="0" applyBorder="0"/>
    <xf numFmtId="0" fontId="11" fillId="0" borderId="0" applyFill="0" applyBorder="0" applyAlignment="0"/>
    <xf numFmtId="0" fontId="11" fillId="0" borderId="0" applyFill="0" applyBorder="0" applyAlignment="0"/>
    <xf numFmtId="193" fontId="36" fillId="0" borderId="0" applyFill="0" applyBorder="0" applyAlignment="0"/>
    <xf numFmtId="193" fontId="36" fillId="0" borderId="0" applyFill="0" applyBorder="0" applyAlignment="0"/>
    <xf numFmtId="197" fontId="36" fillId="0" borderId="0" applyFill="0" applyBorder="0" applyAlignment="0"/>
    <xf numFmtId="197" fontId="36" fillId="0" borderId="0" applyFill="0" applyBorder="0" applyAlignment="0"/>
    <xf numFmtId="198" fontId="36" fillId="0" borderId="0" applyFill="0" applyBorder="0" applyAlignment="0"/>
    <xf numFmtId="198" fontId="36" fillId="0" borderId="0" applyFill="0" applyBorder="0" applyAlignment="0"/>
    <xf numFmtId="193" fontId="36" fillId="0" borderId="0" applyFill="0" applyBorder="0" applyAlignment="0"/>
    <xf numFmtId="193" fontId="36" fillId="0" borderId="0" applyFill="0" applyBorder="0" applyAlignment="0"/>
    <xf numFmtId="0" fontId="36" fillId="0" borderId="0"/>
    <xf numFmtId="0" fontId="36" fillId="0" borderId="0"/>
    <xf numFmtId="0" fontId="36" fillId="0" borderId="0" applyNumberFormat="0" applyFont="0" applyFill="0" applyBorder="0" applyAlignment="0" applyProtection="0">
      <alignment horizontal="left"/>
    </xf>
    <xf numFmtId="0" fontId="36" fillId="0" borderId="0" applyNumberFormat="0" applyFont="0" applyFill="0" applyBorder="0" applyAlignment="0" applyProtection="0">
      <alignment horizontal="left"/>
    </xf>
    <xf numFmtId="0" fontId="36" fillId="0" borderId="15">
      <alignment horizontal="center"/>
    </xf>
    <xf numFmtId="0" fontId="36" fillId="0" borderId="15">
      <alignment horizontal="center"/>
    </xf>
    <xf numFmtId="0" fontId="36" fillId="30" borderId="0" applyNumberFormat="0" applyFont="0" applyBorder="0" applyAlignment="0">
      <alignment horizontal="center"/>
    </xf>
    <xf numFmtId="0" fontId="36" fillId="30" borderId="0" applyNumberFormat="0" applyFont="0" applyBorder="0" applyAlignment="0">
      <alignment horizontal="center"/>
    </xf>
    <xf numFmtId="14" fontId="36" fillId="0" borderId="0" applyNumberFormat="0" applyFill="0" applyBorder="0" applyAlignment="0" applyProtection="0">
      <alignment horizontal="left"/>
    </xf>
    <xf numFmtId="14" fontId="36" fillId="0" borderId="0" applyNumberFormat="0" applyFill="0" applyBorder="0" applyAlignment="0" applyProtection="0">
      <alignment horizontal="left"/>
    </xf>
    <xf numFmtId="0" fontId="36" fillId="0" borderId="0" applyNumberFormat="0" applyFill="0" applyBorder="0" applyAlignment="0" applyProtection="0">
      <alignment vertical="top"/>
      <protection locked="0"/>
    </xf>
    <xf numFmtId="0" fontId="36" fillId="0" borderId="0"/>
    <xf numFmtId="41" fontId="38" fillId="0" borderId="0" applyFont="0" applyFill="0" applyBorder="0" applyAlignment="0" applyProtection="0"/>
    <xf numFmtId="0" fontId="36" fillId="0" borderId="0" applyNumberFormat="0" applyFill="0" applyBorder="0" applyAlignment="0" applyProtection="0"/>
    <xf numFmtId="0" fontId="17" fillId="0" borderId="0" applyNumberFormat="0" applyFill="0" applyBorder="0" applyAlignment="0" applyProtection="0"/>
    <xf numFmtId="0" fontId="36" fillId="0" borderId="0" applyNumberFormat="0" applyFill="0" applyBorder="0" applyAlignment="0" applyProtection="0"/>
    <xf numFmtId="4" fontId="71" fillId="31" borderId="23" applyNumberFormat="0" applyProtection="0">
      <alignment vertical="center"/>
    </xf>
    <xf numFmtId="4" fontId="36" fillId="31" borderId="23" applyNumberFormat="0" applyProtection="0">
      <alignment vertical="center"/>
    </xf>
    <xf numFmtId="4" fontId="36" fillId="31" borderId="23" applyNumberFormat="0" applyProtection="0">
      <alignment vertical="center"/>
    </xf>
    <xf numFmtId="4" fontId="72" fillId="31" borderId="23" applyNumberFormat="0" applyProtection="0">
      <alignment horizontal="left" vertical="center" indent="1"/>
    </xf>
    <xf numFmtId="4" fontId="72" fillId="32" borderId="0" applyNumberFormat="0" applyProtection="0">
      <alignment horizontal="left" vertical="center" indent="1"/>
    </xf>
    <xf numFmtId="4" fontId="72" fillId="33" borderId="23" applyNumberFormat="0" applyProtection="0">
      <alignment horizontal="right" vertical="center"/>
    </xf>
    <xf numFmtId="4" fontId="72" fillId="34" borderId="23" applyNumberFormat="0" applyProtection="0">
      <alignment horizontal="right" vertical="center"/>
    </xf>
    <xf numFmtId="4" fontId="72" fillId="35" borderId="23" applyNumberFormat="0" applyProtection="0">
      <alignment horizontal="right" vertical="center"/>
    </xf>
    <xf numFmtId="4" fontId="72" fillId="36" borderId="23" applyNumberFormat="0" applyProtection="0">
      <alignment horizontal="right" vertical="center"/>
    </xf>
    <xf numFmtId="4" fontId="72" fillId="37" borderId="23" applyNumberFormat="0" applyProtection="0">
      <alignment horizontal="right" vertical="center"/>
    </xf>
    <xf numFmtId="4" fontId="72" fillId="38" borderId="23" applyNumberFormat="0" applyProtection="0">
      <alignment horizontal="right" vertical="center"/>
    </xf>
    <xf numFmtId="4" fontId="72" fillId="39" borderId="23" applyNumberFormat="0" applyProtection="0">
      <alignment horizontal="right" vertical="center"/>
    </xf>
    <xf numFmtId="4" fontId="72" fillId="40" borderId="23" applyNumberFormat="0" applyProtection="0">
      <alignment horizontal="right" vertical="center"/>
    </xf>
    <xf numFmtId="4" fontId="72" fillId="41" borderId="23" applyNumberFormat="0" applyProtection="0">
      <alignment horizontal="right" vertical="center"/>
    </xf>
    <xf numFmtId="4" fontId="71" fillId="42" borderId="24" applyNumberFormat="0" applyProtection="0">
      <alignment horizontal="left" vertical="center" indent="1"/>
    </xf>
    <xf numFmtId="4" fontId="71" fillId="43" borderId="0" applyNumberFormat="0" applyProtection="0">
      <alignment horizontal="left" vertical="center" indent="1"/>
    </xf>
    <xf numFmtId="4" fontId="71" fillId="32" borderId="0" applyNumberFormat="0" applyProtection="0">
      <alignment horizontal="left" vertical="center" indent="1"/>
    </xf>
    <xf numFmtId="4" fontId="72" fillId="43" borderId="23" applyNumberFormat="0" applyProtection="0">
      <alignment horizontal="right" vertical="center"/>
    </xf>
    <xf numFmtId="4" fontId="52" fillId="43" borderId="0" applyNumberFormat="0" applyProtection="0">
      <alignment horizontal="left" vertical="center" indent="1"/>
    </xf>
    <xf numFmtId="4" fontId="52" fillId="32" borderId="0" applyNumberFormat="0" applyProtection="0">
      <alignment horizontal="left" vertical="center" indent="1"/>
    </xf>
    <xf numFmtId="4" fontId="72" fillId="44" borderId="23" applyNumberFormat="0" applyProtection="0">
      <alignment vertical="center"/>
    </xf>
    <xf numFmtId="4" fontId="73" fillId="44" borderId="23" applyNumberFormat="0" applyProtection="0">
      <alignment vertical="center"/>
    </xf>
    <xf numFmtId="4" fontId="71" fillId="43" borderId="25" applyNumberFormat="0" applyProtection="0">
      <alignment horizontal="left" vertical="center" indent="1"/>
    </xf>
    <xf numFmtId="4" fontId="72" fillId="44" borderId="23" applyNumberFormat="0" applyProtection="0">
      <alignment horizontal="right" vertical="center"/>
    </xf>
    <xf numFmtId="4" fontId="73" fillId="44" borderId="23" applyNumberFormat="0" applyProtection="0">
      <alignment horizontal="right" vertical="center"/>
    </xf>
    <xf numFmtId="4" fontId="71" fillId="43" borderId="23" applyNumberFormat="0" applyProtection="0">
      <alignment horizontal="left" vertical="center" indent="1"/>
    </xf>
    <xf numFmtId="4" fontId="36" fillId="27" borderId="25" applyNumberFormat="0" applyProtection="0">
      <alignment horizontal="left" vertical="center" indent="1"/>
    </xf>
    <xf numFmtId="4" fontId="36" fillId="27" borderId="25" applyNumberFormat="0" applyProtection="0">
      <alignment horizontal="left" vertical="center" indent="1"/>
    </xf>
    <xf numFmtId="4" fontId="74" fillId="44" borderId="23" applyNumberFormat="0" applyProtection="0">
      <alignment horizontal="right" vertical="center"/>
    </xf>
    <xf numFmtId="219" fontId="36" fillId="0" borderId="0" applyFont="0" applyFill="0" applyBorder="0" applyAlignment="0" applyProtection="0"/>
    <xf numFmtId="219" fontId="36" fillId="0" borderId="0" applyFont="0" applyFill="0" applyBorder="0" applyAlignment="0" applyProtection="0"/>
    <xf numFmtId="0" fontId="36" fillId="1" borderId="13" applyNumberFormat="0" applyFont="0" applyAlignment="0">
      <alignment horizontal="center"/>
    </xf>
    <xf numFmtId="0" fontId="36" fillId="1" borderId="13" applyNumberFormat="0" applyFont="0" applyAlignment="0">
      <alignment horizontal="center"/>
    </xf>
    <xf numFmtId="3" fontId="35" fillId="0" borderId="0"/>
    <xf numFmtId="0" fontId="36" fillId="0" borderId="0" applyNumberFormat="0" applyFill="0" applyBorder="0" applyAlignment="0">
      <alignment horizontal="center"/>
    </xf>
    <xf numFmtId="0" fontId="36" fillId="0" borderId="0" applyNumberFormat="0" applyFill="0" applyBorder="0" applyAlignment="0">
      <alignment horizontal="center"/>
    </xf>
    <xf numFmtId="0" fontId="11" fillId="0" borderId="0"/>
    <xf numFmtId="168" fontId="36" fillId="0" borderId="0" applyNumberFormat="0" applyBorder="0" applyAlignment="0">
      <alignment horizontal="centerContinuous"/>
    </xf>
    <xf numFmtId="168" fontId="36" fillId="0" borderId="0" applyNumberFormat="0" applyBorder="0" applyAlignment="0">
      <alignment horizontal="centerContinuous"/>
    </xf>
    <xf numFmtId="0" fontId="17" fillId="0" borderId="3">
      <alignment horizontal="center"/>
    </xf>
    <xf numFmtId="0" fontId="47" fillId="0" borderId="0" applyNumberFormat="0" applyFill="0" applyBorder="0" applyAlignment="0" applyProtection="0"/>
    <xf numFmtId="0" fontId="39" fillId="0" borderId="0"/>
    <xf numFmtId="0" fontId="39" fillId="0" borderId="0"/>
    <xf numFmtId="168" fontId="36" fillId="0" borderId="0" applyFont="0" applyFill="0" applyBorder="0" applyAlignment="0" applyProtection="0"/>
    <xf numFmtId="168" fontId="36" fillId="0" borderId="0" applyFont="0" applyFill="0" applyBorder="0" applyAlignment="0" applyProtection="0"/>
    <xf numFmtId="41"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79"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41" fontId="38" fillId="0" borderId="0" applyFont="0" applyFill="0" applyBorder="0" applyAlignment="0" applyProtection="0"/>
    <xf numFmtId="41" fontId="38" fillId="0" borderId="0" applyFont="0" applyFill="0" applyBorder="0" applyAlignment="0" applyProtection="0"/>
    <xf numFmtId="42" fontId="38" fillId="0" borderId="0" applyFont="0" applyFill="0" applyBorder="0" applyAlignment="0" applyProtection="0"/>
    <xf numFmtId="41" fontId="38" fillId="0" borderId="0" applyFont="0" applyFill="0" applyBorder="0" applyAlignment="0" applyProtection="0"/>
    <xf numFmtId="181" fontId="38" fillId="0" borderId="0" applyFont="0" applyFill="0" applyBorder="0" applyAlignment="0" applyProtection="0"/>
    <xf numFmtId="182" fontId="35" fillId="0" borderId="0" applyFont="0" applyFill="0" applyBorder="0" applyAlignment="0" applyProtection="0"/>
    <xf numFmtId="182" fontId="38" fillId="0" borderId="0" applyFont="0" applyFill="0" applyBorder="0" applyAlignment="0" applyProtection="0"/>
    <xf numFmtId="0" fontId="36" fillId="0" borderId="0"/>
    <xf numFmtId="0" fontId="36" fillId="0" borderId="0"/>
    <xf numFmtId="220" fontId="36" fillId="0" borderId="0" applyFont="0" applyFill="0" applyBorder="0" applyAlignment="0" applyProtection="0"/>
    <xf numFmtId="220" fontId="36"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179" fontId="38" fillId="0" borderId="0" applyFont="0" applyFill="0" applyBorder="0" applyAlignment="0" applyProtection="0"/>
    <xf numFmtId="164" fontId="38" fillId="0" borderId="0" applyFont="0" applyFill="0" applyBorder="0" applyAlignment="0" applyProtection="0"/>
    <xf numFmtId="164" fontId="38" fillId="0" borderId="0" applyFont="0" applyFill="0" applyBorder="0" applyAlignment="0" applyProtection="0"/>
    <xf numFmtId="41" fontId="38" fillId="0" borderId="0" applyFont="0" applyFill="0" applyBorder="0" applyAlignment="0" applyProtection="0"/>
    <xf numFmtId="41" fontId="38" fillId="0" borderId="0" applyFont="0" applyFill="0" applyBorder="0" applyAlignment="0" applyProtection="0"/>
    <xf numFmtId="0" fontId="36" fillId="0" borderId="0"/>
    <xf numFmtId="0" fontId="60" fillId="0" borderId="0"/>
    <xf numFmtId="0" fontId="36" fillId="0" borderId="0"/>
    <xf numFmtId="0" fontId="36" fillId="0" borderId="0"/>
    <xf numFmtId="40" fontId="36" fillId="0" borderId="0" applyBorder="0">
      <alignment horizontal="right"/>
    </xf>
    <xf numFmtId="40" fontId="36" fillId="0" borderId="0" applyBorder="0">
      <alignment horizontal="right"/>
    </xf>
    <xf numFmtId="0" fontId="36" fillId="0" borderId="0"/>
    <xf numFmtId="0" fontId="36" fillId="0" borderId="0"/>
    <xf numFmtId="221" fontId="36" fillId="0" borderId="26">
      <alignment horizontal="right" vertical="center"/>
    </xf>
    <xf numFmtId="221" fontId="70" fillId="0" borderId="26">
      <alignment horizontal="right" vertical="center"/>
    </xf>
    <xf numFmtId="221" fontId="36" fillId="0" borderId="26">
      <alignment horizontal="right" vertical="center"/>
    </xf>
    <xf numFmtId="221" fontId="36" fillId="0" borderId="26">
      <alignment horizontal="right" vertical="center"/>
    </xf>
    <xf numFmtId="221" fontId="36" fillId="0" borderId="26">
      <alignment horizontal="right" vertical="center"/>
    </xf>
    <xf numFmtId="221" fontId="36" fillId="0" borderId="26">
      <alignment horizontal="right" vertical="center"/>
    </xf>
    <xf numFmtId="222" fontId="11" fillId="0" borderId="26">
      <alignment horizontal="right" vertical="center"/>
    </xf>
    <xf numFmtId="222" fontId="11" fillId="0" borderId="26">
      <alignment horizontal="right" vertical="center"/>
    </xf>
    <xf numFmtId="223" fontId="36" fillId="4" borderId="27" applyFont="0" applyFill="0" applyBorder="0"/>
    <xf numFmtId="223" fontId="36" fillId="4" borderId="27" applyFont="0" applyFill="0" applyBorder="0"/>
    <xf numFmtId="223" fontId="36" fillId="4" borderId="27" applyFont="0" applyFill="0" applyBorder="0"/>
    <xf numFmtId="223" fontId="36" fillId="4" borderId="27" applyFont="0" applyFill="0" applyBorder="0"/>
    <xf numFmtId="221" fontId="36" fillId="0" borderId="26">
      <alignment horizontal="right" vertical="center"/>
    </xf>
    <xf numFmtId="221" fontId="36" fillId="0" borderId="26">
      <alignment horizontal="right" vertical="center"/>
    </xf>
    <xf numFmtId="221" fontId="36" fillId="0" borderId="26">
      <alignment horizontal="right" vertical="center"/>
    </xf>
    <xf numFmtId="221" fontId="36" fillId="0" borderId="26">
      <alignment horizontal="right" vertical="center"/>
    </xf>
    <xf numFmtId="221" fontId="36" fillId="0" borderId="26">
      <alignment horizontal="right" vertical="center"/>
    </xf>
    <xf numFmtId="221" fontId="36" fillId="0" borderId="26">
      <alignment horizontal="right" vertical="center"/>
    </xf>
    <xf numFmtId="223" fontId="36" fillId="4" borderId="27" applyFont="0" applyFill="0" applyBorder="0"/>
    <xf numFmtId="223" fontId="36" fillId="4" borderId="27" applyFont="0" applyFill="0" applyBorder="0"/>
    <xf numFmtId="221" fontId="36" fillId="0" borderId="26">
      <alignment horizontal="right" vertical="center"/>
    </xf>
    <xf numFmtId="221" fontId="36" fillId="0" borderId="26">
      <alignment horizontal="right" vertical="center"/>
    </xf>
    <xf numFmtId="224" fontId="36" fillId="0" borderId="26">
      <alignment horizontal="right" vertical="center"/>
    </xf>
    <xf numFmtId="224" fontId="36" fillId="0" borderId="26">
      <alignment horizontal="right" vertical="center"/>
    </xf>
    <xf numFmtId="49" fontId="52" fillId="0" borderId="0" applyFill="0" applyBorder="0" applyAlignment="0"/>
    <xf numFmtId="49" fontId="52" fillId="0" borderId="0" applyFill="0" applyBorder="0" applyAlignment="0"/>
    <xf numFmtId="0" fontId="11" fillId="0" borderId="0" applyFill="0" applyBorder="0" applyAlignment="0"/>
    <xf numFmtId="0" fontId="11" fillId="0" borderId="0" applyFill="0" applyBorder="0" applyAlignment="0"/>
    <xf numFmtId="225" fontId="11" fillId="0" borderId="0" applyFill="0" applyBorder="0" applyAlignment="0"/>
    <xf numFmtId="225" fontId="11" fillId="0" borderId="0" applyFill="0" applyBorder="0" applyAlignment="0"/>
    <xf numFmtId="40" fontId="75" fillId="0" borderId="0"/>
    <xf numFmtId="3" fontId="36" fillId="0" borderId="0" applyNumberFormat="0" applyFill="0" applyBorder="0" applyAlignment="0" applyProtection="0">
      <alignment horizontal="center" wrapText="1"/>
    </xf>
    <xf numFmtId="3" fontId="36" fillId="0" borderId="0" applyNumberFormat="0" applyFill="0" applyBorder="0" applyAlignment="0" applyProtection="0">
      <alignment horizontal="center" wrapText="1"/>
    </xf>
    <xf numFmtId="0" fontId="36" fillId="0" borderId="2" applyBorder="0" applyAlignment="0">
      <alignment horizontal="center" vertical="center"/>
    </xf>
    <xf numFmtId="0" fontId="36" fillId="0" borderId="2" applyBorder="0" applyAlignment="0">
      <alignment horizontal="center" vertical="center"/>
    </xf>
    <xf numFmtId="0" fontId="36" fillId="0" borderId="0" applyNumberFormat="0" applyFill="0" applyBorder="0" applyAlignment="0" applyProtection="0">
      <alignment horizontal="centerContinuous"/>
    </xf>
    <xf numFmtId="0" fontId="36" fillId="0" borderId="0" applyNumberFormat="0" applyFill="0" applyBorder="0" applyAlignment="0" applyProtection="0">
      <alignment horizontal="centerContinuous"/>
    </xf>
    <xf numFmtId="0" fontId="36" fillId="0" borderId="28" applyNumberFormat="0" applyFill="0" applyBorder="0" applyAlignment="0" applyProtection="0">
      <alignment horizontal="center" vertical="center" wrapText="1"/>
    </xf>
    <xf numFmtId="0" fontId="36" fillId="0" borderId="28" applyNumberFormat="0" applyFill="0" applyBorder="0" applyAlignment="0" applyProtection="0">
      <alignment horizontal="center" vertical="center" wrapText="1"/>
    </xf>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29" applyNumberFormat="0" applyBorder="0" applyAlignment="0">
      <alignment vertical="center"/>
    </xf>
    <xf numFmtId="0" fontId="36" fillId="0" borderId="29" applyNumberFormat="0" applyBorder="0" applyAlignment="0">
      <alignment vertical="center"/>
    </xf>
    <xf numFmtId="0" fontId="11" fillId="0" borderId="8" applyNumberFormat="0" applyFont="0" applyFill="0" applyAlignment="0" applyProtection="0"/>
    <xf numFmtId="0" fontId="11" fillId="0" borderId="8" applyNumberFormat="0" applyFont="0" applyFill="0" applyAlignment="0" applyProtection="0"/>
    <xf numFmtId="0" fontId="11" fillId="0" borderId="8" applyNumberFormat="0" applyFont="0" applyFill="0" applyAlignment="0" applyProtection="0"/>
    <xf numFmtId="176" fontId="11" fillId="0" borderId="0" applyFont="0" applyFill="0" applyBorder="0" applyAlignment="0" applyProtection="0"/>
    <xf numFmtId="226" fontId="11" fillId="0" borderId="0" applyFont="0" applyFill="0" applyBorder="0" applyAlignment="0" applyProtection="0"/>
    <xf numFmtId="182" fontId="36" fillId="0" borderId="26">
      <alignment horizontal="center"/>
    </xf>
    <xf numFmtId="182" fontId="70" fillId="0" borderId="26">
      <alignment horizontal="center"/>
    </xf>
    <xf numFmtId="182" fontId="36" fillId="0" borderId="26">
      <alignment horizontal="center"/>
    </xf>
    <xf numFmtId="182" fontId="36" fillId="0" borderId="26">
      <alignment horizontal="center"/>
    </xf>
    <xf numFmtId="227" fontId="76" fillId="0" borderId="0" applyNumberFormat="0" applyFont="0" applyFill="0" applyBorder="0" applyAlignment="0">
      <alignment horizontal="centerContinuous"/>
    </xf>
    <xf numFmtId="0" fontId="36" fillId="0" borderId="30"/>
    <xf numFmtId="0" fontId="36" fillId="0" borderId="30"/>
    <xf numFmtId="0" fontId="36" fillId="0" borderId="0" applyNumberFormat="0" applyFill="0" applyBorder="0" applyAlignment="0" applyProtection="0"/>
    <xf numFmtId="0" fontId="70"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11" fillId="0" borderId="0" applyNumberFormat="0" applyFill="0" applyBorder="0" applyAlignment="0" applyProtection="0"/>
    <xf numFmtId="0" fontId="69" fillId="0" borderId="0" applyNumberFormat="0" applyFill="0" applyBorder="0" applyAlignment="0" applyProtection="0"/>
    <xf numFmtId="0" fontId="36" fillId="0" borderId="20" applyNumberFormat="0" applyBorder="0" applyAlignment="0"/>
    <xf numFmtId="0" fontId="36" fillId="0" borderId="20" applyNumberFormat="0" applyBorder="0" applyAlignment="0"/>
    <xf numFmtId="0" fontId="36" fillId="0" borderId="18" applyNumberFormat="0" applyBorder="0" applyAlignment="0">
      <alignment horizontal="center"/>
    </xf>
    <xf numFmtId="0" fontId="36" fillId="0" borderId="18" applyNumberFormat="0" applyBorder="0" applyAlignment="0">
      <alignment horizontal="center"/>
    </xf>
    <xf numFmtId="3" fontId="36" fillId="0" borderId="11" applyNumberFormat="0" applyBorder="0" applyAlignment="0"/>
    <xf numFmtId="3" fontId="36" fillId="0" borderId="11" applyNumberFormat="0" applyBorder="0" applyAlignment="0"/>
    <xf numFmtId="228" fontId="77" fillId="0" borderId="0" applyFont="0" applyFill="0" applyBorder="0" applyAlignment="0" applyProtection="0"/>
    <xf numFmtId="229" fontId="78" fillId="0" borderId="0" applyFont="0" applyFill="0" applyBorder="0" applyAlignment="0" applyProtection="0"/>
    <xf numFmtId="225" fontId="36" fillId="0" borderId="0"/>
    <xf numFmtId="225" fontId="70" fillId="0" borderId="0"/>
    <xf numFmtId="225" fontId="36" fillId="0" borderId="0"/>
    <xf numFmtId="225" fontId="36" fillId="0" borderId="0"/>
    <xf numFmtId="230" fontId="36" fillId="0" borderId="5"/>
    <xf numFmtId="230" fontId="70" fillId="0" borderId="5"/>
    <xf numFmtId="230" fontId="36" fillId="0" borderId="5"/>
    <xf numFmtId="230" fontId="36" fillId="0" borderId="5"/>
    <xf numFmtId="0" fontId="61" fillId="0" borderId="0"/>
    <xf numFmtId="3" fontId="36" fillId="0" borderId="0" applyNumberFormat="0" applyBorder="0" applyAlignment="0" applyProtection="0">
      <alignment horizontal="centerContinuous"/>
      <protection locked="0"/>
    </xf>
    <xf numFmtId="3" fontId="36" fillId="0" borderId="0" applyNumberFormat="0" applyBorder="0" applyAlignment="0" applyProtection="0">
      <alignment horizontal="centerContinuous"/>
      <protection locked="0"/>
    </xf>
    <xf numFmtId="3" fontId="36" fillId="0" borderId="0">
      <protection locked="0"/>
    </xf>
    <xf numFmtId="3" fontId="36" fillId="0" borderId="0">
      <protection locked="0"/>
    </xf>
    <xf numFmtId="0" fontId="61" fillId="0" borderId="0"/>
    <xf numFmtId="5" fontId="36" fillId="45" borderId="2">
      <alignment vertical="top"/>
    </xf>
    <xf numFmtId="5" fontId="36" fillId="45" borderId="2">
      <alignment vertical="top"/>
    </xf>
    <xf numFmtId="5" fontId="36" fillId="0" borderId="3">
      <alignment horizontal="left" vertical="top"/>
    </xf>
    <xf numFmtId="5" fontId="36" fillId="0" borderId="3">
      <alignment horizontal="left" vertical="top"/>
    </xf>
    <xf numFmtId="0" fontId="36" fillId="0" borderId="3">
      <alignment horizontal="left" vertical="center"/>
    </xf>
    <xf numFmtId="0" fontId="36" fillId="0" borderId="3">
      <alignment horizontal="left" vertical="center"/>
    </xf>
    <xf numFmtId="0" fontId="36" fillId="46" borderId="5">
      <alignment horizontal="left" vertical="center"/>
    </xf>
    <xf numFmtId="0" fontId="36" fillId="46" borderId="5">
      <alignment horizontal="left" vertical="center"/>
    </xf>
    <xf numFmtId="6" fontId="36" fillId="47" borderId="2"/>
    <xf numFmtId="6" fontId="36" fillId="47" borderId="2"/>
    <xf numFmtId="5" fontId="36" fillId="0" borderId="2">
      <alignment horizontal="left" vertical="top"/>
    </xf>
    <xf numFmtId="5" fontId="36" fillId="0" borderId="2">
      <alignment horizontal="left" vertical="top"/>
    </xf>
    <xf numFmtId="0" fontId="36" fillId="48" borderId="0">
      <alignment horizontal="left" vertical="center"/>
    </xf>
    <xf numFmtId="0" fontId="36" fillId="48" borderId="0">
      <alignment horizontal="left" vertical="center"/>
    </xf>
    <xf numFmtId="42" fontId="36" fillId="0" borderId="0" applyFont="0" applyFill="0" applyBorder="0" applyAlignment="0" applyProtection="0"/>
    <xf numFmtId="231" fontId="11" fillId="0" borderId="0" applyFont="0" applyFill="0" applyBorder="0" applyAlignment="0" applyProtection="0"/>
    <xf numFmtId="42" fontId="36" fillId="0" borderId="0" applyFont="0" applyFill="0" applyBorder="0" applyAlignment="0" applyProtection="0"/>
    <xf numFmtId="44" fontId="36" fillId="0" borderId="0" applyFon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79" fillId="0" borderId="0" applyNumberFormat="0" applyFill="0" applyBorder="0" applyAlignment="0" applyProtection="0"/>
    <xf numFmtId="0" fontId="36" fillId="0" borderId="0" applyNumberFormat="0" applyFill="0" applyBorder="0" applyAlignment="0" applyProtection="0"/>
    <xf numFmtId="0" fontId="36" fillId="0" borderId="0" applyNumberFormat="0" applyFill="0" applyBorder="0" applyAlignment="0" applyProtection="0"/>
    <xf numFmtId="0" fontId="36" fillId="0" borderId="0" applyFont="0" applyFill="0" applyBorder="0" applyAlignment="0" applyProtection="0"/>
    <xf numFmtId="0" fontId="36" fillId="0" borderId="0" applyFont="0" applyFill="0" applyBorder="0" applyAlignment="0" applyProtection="0"/>
    <xf numFmtId="0" fontId="45" fillId="0" borderId="0">
      <alignment vertical="center"/>
    </xf>
    <xf numFmtId="40" fontId="36" fillId="0" borderId="0" applyFont="0" applyFill="0" applyBorder="0" applyAlignment="0" applyProtection="0"/>
    <xf numFmtId="38" fontId="36" fillId="0" borderId="0" applyFont="0" applyFill="0" applyBorder="0" applyAlignment="0" applyProtection="0"/>
    <xf numFmtId="0" fontId="36" fillId="0" borderId="0" applyFont="0" applyFill="0" applyBorder="0" applyAlignment="0" applyProtection="0"/>
    <xf numFmtId="0" fontId="36" fillId="0" borderId="0" applyFont="0" applyFill="0" applyBorder="0" applyAlignment="0" applyProtection="0"/>
    <xf numFmtId="9" fontId="80" fillId="0" borderId="0" applyFont="0" applyFill="0" applyBorder="0" applyAlignment="0" applyProtection="0"/>
    <xf numFmtId="0" fontId="36" fillId="0" borderId="0"/>
    <xf numFmtId="0" fontId="36" fillId="0" borderId="7"/>
    <xf numFmtId="0" fontId="81" fillId="0" borderId="7"/>
    <xf numFmtId="0" fontId="36" fillId="0" borderId="7"/>
    <xf numFmtId="0" fontId="36" fillId="0" borderId="7"/>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9" fillId="0" borderId="0"/>
    <xf numFmtId="0" fontId="36" fillId="0" borderId="0" applyFont="0" applyFill="0" applyBorder="0" applyAlignment="0" applyProtection="0"/>
    <xf numFmtId="0" fontId="36" fillId="0" borderId="0" applyFont="0" applyFill="0" applyBorder="0" applyAlignment="0" applyProtection="0"/>
    <xf numFmtId="183" fontId="36" fillId="0" borderId="0" applyFont="0" applyFill="0" applyBorder="0" applyAlignment="0" applyProtection="0"/>
    <xf numFmtId="232" fontId="36" fillId="0" borderId="0" applyFont="0" applyFill="0" applyBorder="0" applyAlignment="0" applyProtection="0"/>
    <xf numFmtId="0" fontId="36" fillId="0" borderId="0"/>
    <xf numFmtId="0" fontId="58" fillId="0" borderId="0"/>
    <xf numFmtId="191" fontId="36" fillId="0" borderId="0" applyFont="0" applyFill="0" applyBorder="0" applyAlignment="0" applyProtection="0"/>
    <xf numFmtId="176" fontId="64" fillId="0" borderId="0" applyFont="0" applyFill="0" applyBorder="0" applyAlignment="0" applyProtection="0"/>
    <xf numFmtId="177" fontId="64" fillId="0" borderId="0" applyFont="0" applyFill="0" applyBorder="0" applyAlignment="0" applyProtection="0"/>
    <xf numFmtId="0" fontId="36" fillId="0" borderId="0"/>
    <xf numFmtId="43" fontId="11" fillId="0" borderId="0" applyFont="0" applyFill="0" applyBorder="0" applyAlignment="0" applyProtection="0"/>
    <xf numFmtId="41" fontId="11" fillId="0" borderId="0" applyFont="0" applyFill="0" applyBorder="0" applyAlignment="0" applyProtection="0"/>
    <xf numFmtId="0" fontId="11" fillId="0" borderId="0"/>
    <xf numFmtId="169" fontId="64" fillId="0" borderId="0" applyFont="0" applyFill="0" applyBorder="0" applyAlignment="0" applyProtection="0"/>
    <xf numFmtId="233" fontId="36" fillId="0" borderId="0" applyFont="0" applyFill="0" applyBorder="0" applyAlignment="0" applyProtection="0"/>
    <xf numFmtId="197" fontId="64" fillId="0" borderId="0" applyFont="0" applyFill="0" applyBorder="0" applyAlignment="0" applyProtection="0"/>
    <xf numFmtId="44" fontId="11" fillId="0" borderId="0" applyFont="0" applyFill="0" applyBorder="0" applyAlignment="0" applyProtection="0"/>
    <xf numFmtId="42" fontId="11" fillId="0" borderId="0" applyFont="0" applyFill="0" applyBorder="0" applyAlignment="0" applyProtection="0"/>
    <xf numFmtId="0" fontId="82" fillId="0" borderId="0"/>
    <xf numFmtId="0" fontId="1" fillId="0" borderId="0"/>
    <xf numFmtId="0" fontId="1" fillId="0" borderId="0"/>
    <xf numFmtId="0" fontId="1" fillId="0" borderId="0"/>
    <xf numFmtId="0" fontId="96" fillId="0" borderId="0"/>
    <xf numFmtId="0" fontId="1" fillId="0" borderId="0"/>
  </cellStyleXfs>
  <cellXfs count="246">
    <xf numFmtId="0" fontId="0" fillId="0" borderId="0" xfId="0"/>
    <xf numFmtId="0" fontId="3" fillId="0" borderId="0" xfId="0" applyFont="1" applyFill="1" applyAlignment="1">
      <alignment vertical="center" wrapText="1"/>
    </xf>
    <xf numFmtId="41" fontId="6" fillId="0" borderId="1" xfId="0" applyNumberFormat="1" applyFont="1" applyFill="1" applyBorder="1" applyAlignment="1">
      <alignment horizontal="right" vertical="center" wrapText="1"/>
    </xf>
    <xf numFmtId="0" fontId="6" fillId="0" borderId="1" xfId="0" applyFont="1" applyFill="1" applyBorder="1" applyAlignment="1">
      <alignment horizontal="right" vertical="center" wrapText="1"/>
    </xf>
    <xf numFmtId="0" fontId="8" fillId="0" borderId="4" xfId="0" applyFont="1" applyFill="1" applyBorder="1" applyAlignment="1">
      <alignment horizontal="center" vertical="center" wrapText="1"/>
    </xf>
    <xf numFmtId="41" fontId="8" fillId="0" borderId="4" xfId="0" applyNumberFormat="1" applyFont="1" applyFill="1" applyBorder="1" applyAlignment="1">
      <alignment horizontal="center" vertical="center" wrapText="1"/>
    </xf>
    <xf numFmtId="0" fontId="9" fillId="0" borderId="0" xfId="0" applyFont="1" applyFill="1" applyAlignment="1">
      <alignment vertical="center" wrapText="1"/>
    </xf>
    <xf numFmtId="0" fontId="10" fillId="0" borderId="5" xfId="0" applyFont="1" applyFill="1" applyBorder="1" applyAlignment="1">
      <alignment horizontal="center" vertical="center" wrapText="1"/>
    </xf>
    <xf numFmtId="1" fontId="10" fillId="0" borderId="5" xfId="2" applyNumberFormat="1" applyFont="1" applyFill="1" applyBorder="1" applyAlignment="1">
      <alignment vertical="center" wrapText="1"/>
    </xf>
    <xf numFmtId="41" fontId="10" fillId="0" borderId="5" xfId="1" applyNumberFormat="1" applyFont="1" applyFill="1" applyBorder="1" applyAlignment="1">
      <alignment horizontal="right" vertical="center"/>
    </xf>
    <xf numFmtId="3" fontId="10" fillId="0" borderId="5" xfId="1" applyNumberFormat="1" applyFont="1" applyFill="1" applyBorder="1" applyAlignment="1">
      <alignment vertical="center"/>
    </xf>
    <xf numFmtId="0" fontId="10" fillId="0" borderId="0" xfId="0" applyFont="1" applyFill="1" applyAlignment="1">
      <alignment vertical="center" wrapText="1"/>
    </xf>
    <xf numFmtId="0" fontId="7" fillId="0" borderId="5" xfId="0" applyFont="1" applyFill="1" applyBorder="1" applyAlignment="1">
      <alignment horizontal="center" vertical="center" wrapText="1"/>
    </xf>
    <xf numFmtId="0" fontId="7" fillId="0" borderId="5" xfId="3" applyFont="1" applyFill="1" applyBorder="1" applyAlignment="1">
      <alignment horizontal="left" vertical="center" wrapText="1"/>
    </xf>
    <xf numFmtId="41" fontId="7" fillId="0" borderId="5" xfId="1" applyNumberFormat="1" applyFont="1" applyFill="1" applyBorder="1" applyAlignment="1">
      <alignment horizontal="right" vertical="center"/>
    </xf>
    <xf numFmtId="3" fontId="7" fillId="0" borderId="5" xfId="1" applyNumberFormat="1" applyFont="1" applyFill="1" applyBorder="1" applyAlignment="1">
      <alignment vertical="center"/>
    </xf>
    <xf numFmtId="0" fontId="7" fillId="0" borderId="0" xfId="0" applyFont="1" applyFill="1" applyAlignment="1">
      <alignment vertical="center" wrapText="1"/>
    </xf>
    <xf numFmtId="0" fontId="13" fillId="0" borderId="5" xfId="0" applyFont="1" applyFill="1" applyBorder="1" applyAlignment="1">
      <alignment horizontal="center" vertical="center" wrapText="1"/>
    </xf>
    <xf numFmtId="0" fontId="13" fillId="0" borderId="5" xfId="0" applyFont="1" applyFill="1" applyBorder="1" applyAlignment="1">
      <alignment vertical="center" wrapText="1"/>
    </xf>
    <xf numFmtId="41" fontId="13" fillId="0" borderId="5" xfId="1" applyNumberFormat="1" applyFont="1" applyFill="1" applyBorder="1" applyAlignment="1">
      <alignment horizontal="right" vertical="center"/>
    </xf>
    <xf numFmtId="0" fontId="13" fillId="0" borderId="5" xfId="0" applyFont="1" applyFill="1" applyBorder="1" applyAlignment="1">
      <alignment horizontal="left" vertical="center" wrapText="1"/>
    </xf>
    <xf numFmtId="0" fontId="13" fillId="0" borderId="0" xfId="0" applyFont="1" applyFill="1" applyBorder="1" applyAlignment="1">
      <alignment vertical="center" wrapText="1"/>
    </xf>
    <xf numFmtId="0" fontId="3" fillId="0" borderId="5" xfId="0" applyFont="1" applyFill="1" applyBorder="1" applyAlignment="1">
      <alignment horizontal="center" vertical="center" wrapText="1"/>
    </xf>
    <xf numFmtId="0" fontId="3" fillId="0" borderId="5" xfId="0" applyFont="1" applyFill="1" applyBorder="1" applyAlignment="1">
      <alignment vertical="center" wrapText="1"/>
    </xf>
    <xf numFmtId="41" fontId="3" fillId="0" borderId="5" xfId="1" applyNumberFormat="1" applyFont="1" applyFill="1" applyBorder="1" applyAlignment="1">
      <alignment horizontal="right" vertical="center"/>
    </xf>
    <xf numFmtId="3" fontId="14" fillId="0" borderId="5" xfId="1" applyNumberFormat="1" applyFont="1" applyFill="1" applyBorder="1" applyAlignment="1">
      <alignment vertical="center"/>
    </xf>
    <xf numFmtId="41" fontId="3" fillId="0" borderId="5" xfId="0" applyNumberFormat="1" applyFont="1" applyFill="1" applyBorder="1" applyAlignment="1">
      <alignment horizontal="left" vertical="center" wrapText="1"/>
    </xf>
    <xf numFmtId="3" fontId="15" fillId="0" borderId="5" xfId="1" applyNumberFormat="1" applyFont="1" applyFill="1" applyBorder="1" applyAlignment="1">
      <alignment vertical="center"/>
    </xf>
    <xf numFmtId="0" fontId="0" fillId="0" borderId="0" xfId="0" applyFill="1"/>
    <xf numFmtId="0" fontId="25" fillId="0" borderId="0" xfId="0" applyFont="1" applyFill="1" applyAlignment="1">
      <alignment horizontal="center" vertical="center"/>
    </xf>
    <xf numFmtId="0" fontId="25" fillId="0" borderId="0" xfId="0" applyFont="1" applyFill="1" applyAlignment="1">
      <alignment vertical="center"/>
    </xf>
    <xf numFmtId="0" fontId="28" fillId="0" borderId="0" xfId="0" applyFont="1" applyFill="1"/>
    <xf numFmtId="0" fontId="29" fillId="0" borderId="5" xfId="0" applyFont="1" applyFill="1" applyBorder="1" applyAlignment="1">
      <alignment horizontal="center" vertical="center" wrapText="1"/>
    </xf>
    <xf numFmtId="0" fontId="30" fillId="0" borderId="5" xfId="0" applyFont="1" applyFill="1" applyBorder="1" applyAlignment="1">
      <alignment horizontal="left" vertical="center" wrapText="1"/>
    </xf>
    <xf numFmtId="0" fontId="30" fillId="0" borderId="5" xfId="0" applyFont="1" applyFill="1" applyBorder="1" applyAlignment="1">
      <alignment horizontal="center" vertical="center" wrapText="1"/>
    </xf>
    <xf numFmtId="168" fontId="30" fillId="0" borderId="5" xfId="0" applyNumberFormat="1" applyFont="1" applyFill="1" applyBorder="1" applyAlignment="1">
      <alignment vertical="center"/>
    </xf>
    <xf numFmtId="3" fontId="30" fillId="0" borderId="5" xfId="0" applyNumberFormat="1" applyFont="1" applyFill="1" applyBorder="1" applyAlignment="1">
      <alignment vertical="center"/>
    </xf>
    <xf numFmtId="0" fontId="25" fillId="0" borderId="5" xfId="0" applyFont="1" applyFill="1" applyBorder="1" applyAlignment="1">
      <alignment vertical="center" wrapText="1"/>
    </xf>
    <xf numFmtId="0" fontId="31" fillId="0" borderId="0" xfId="0" applyFont="1" applyFill="1"/>
    <xf numFmtId="0" fontId="32" fillId="0" borderId="5" xfId="0" applyFont="1" applyFill="1" applyBorder="1" applyAlignment="1">
      <alignment horizontal="center" vertical="center" wrapText="1"/>
    </xf>
    <xf numFmtId="0" fontId="32" fillId="0" borderId="5" xfId="0" applyFont="1" applyFill="1" applyBorder="1" applyAlignment="1">
      <alignment horizontal="left" vertical="center" wrapText="1"/>
    </xf>
    <xf numFmtId="168" fontId="32" fillId="0" borderId="5" xfId="0" applyNumberFormat="1" applyFont="1" applyFill="1" applyBorder="1" applyAlignment="1">
      <alignment vertical="center"/>
    </xf>
    <xf numFmtId="0" fontId="32" fillId="0" borderId="5" xfId="0" applyFont="1" applyFill="1" applyBorder="1" applyAlignment="1">
      <alignment vertical="center" wrapText="1"/>
    </xf>
    <xf numFmtId="0" fontId="33" fillId="0" borderId="0" xfId="0" applyFont="1" applyFill="1"/>
    <xf numFmtId="0" fontId="29" fillId="0" borderId="5" xfId="0" applyFont="1" applyFill="1" applyBorder="1" applyAlignment="1">
      <alignment horizontal="left" vertical="center" wrapText="1"/>
    </xf>
    <xf numFmtId="168" fontId="10" fillId="0" borderId="5" xfId="0" applyNumberFormat="1" applyFont="1" applyFill="1" applyBorder="1" applyAlignment="1">
      <alignment vertical="center"/>
    </xf>
    <xf numFmtId="3" fontId="10" fillId="0" borderId="5" xfId="0" applyNumberFormat="1" applyFont="1" applyFill="1" applyBorder="1" applyAlignment="1">
      <alignment vertical="center"/>
    </xf>
    <xf numFmtId="0" fontId="29" fillId="0" borderId="5" xfId="0" applyFont="1" applyFill="1" applyBorder="1" applyAlignment="1">
      <alignment vertical="center" wrapText="1"/>
    </xf>
    <xf numFmtId="0" fontId="0" fillId="0" borderId="0" xfId="0" applyFill="1" applyAlignment="1"/>
    <xf numFmtId="41" fontId="10" fillId="0" borderId="5" xfId="1" applyNumberFormat="1" applyFont="1" applyFill="1" applyBorder="1" applyAlignment="1">
      <alignment vertical="center"/>
    </xf>
    <xf numFmtId="41" fontId="7" fillId="0" borderId="5" xfId="1" applyNumberFormat="1" applyFont="1" applyFill="1" applyBorder="1" applyAlignment="1">
      <alignment vertical="center"/>
    </xf>
    <xf numFmtId="41" fontId="13" fillId="0" borderId="5" xfId="1" applyNumberFormat="1" applyFont="1" applyFill="1" applyBorder="1" applyAlignment="1">
      <alignment vertical="center"/>
    </xf>
    <xf numFmtId="41" fontId="3" fillId="0" borderId="5" xfId="1" applyNumberFormat="1" applyFont="1" applyFill="1" applyBorder="1" applyAlignment="1">
      <alignment vertical="center"/>
    </xf>
    <xf numFmtId="3" fontId="13" fillId="0" borderId="5" xfId="1" applyNumberFormat="1" applyFont="1" applyFill="1" applyBorder="1" applyAlignment="1">
      <alignment vertical="center"/>
    </xf>
    <xf numFmtId="41" fontId="3" fillId="0" borderId="5" xfId="1" applyNumberFormat="1" applyFont="1" applyFill="1" applyBorder="1" applyAlignment="1">
      <alignment horizontal="center" vertical="center"/>
    </xf>
    <xf numFmtId="41" fontId="3" fillId="0" borderId="5" xfId="1" applyNumberFormat="1" applyFont="1" applyFill="1" applyBorder="1" applyAlignment="1">
      <alignment horizontal="center" vertical="center" wrapText="1"/>
    </xf>
    <xf numFmtId="0" fontId="25" fillId="0" borderId="5" xfId="0" applyFont="1" applyFill="1" applyBorder="1" applyAlignment="1">
      <alignment horizontal="center" vertical="center" wrapText="1"/>
    </xf>
    <xf numFmtId="168" fontId="3" fillId="0" borderId="5" xfId="0" applyNumberFormat="1" applyFont="1" applyFill="1" applyBorder="1" applyAlignment="1">
      <alignment vertical="center"/>
    </xf>
    <xf numFmtId="3" fontId="14" fillId="0" borderId="5" xfId="0" applyNumberFormat="1" applyFont="1" applyFill="1" applyBorder="1" applyAlignment="1">
      <alignment vertical="center" wrapText="1"/>
    </xf>
    <xf numFmtId="0" fontId="3" fillId="0" borderId="5" xfId="1" applyNumberFormat="1" applyFont="1" applyFill="1" applyBorder="1" applyAlignment="1">
      <alignment horizontal="center" vertical="center"/>
    </xf>
    <xf numFmtId="3" fontId="14" fillId="0" borderId="5" xfId="1" applyNumberFormat="1" applyFont="1" applyFill="1" applyBorder="1" applyAlignment="1">
      <alignment horizontal="center" vertical="center" wrapText="1"/>
    </xf>
    <xf numFmtId="0" fontId="3" fillId="49" borderId="0" xfId="2278" applyFont="1" applyFill="1" applyAlignment="1">
      <alignment horizontal="center" vertical="center" wrapText="1"/>
    </xf>
    <xf numFmtId="0" fontId="82" fillId="0" borderId="0" xfId="2278"/>
    <xf numFmtId="1" fontId="84" fillId="49" borderId="5" xfId="2" applyNumberFormat="1" applyFont="1" applyFill="1" applyBorder="1" applyAlignment="1">
      <alignment horizontal="center" vertical="center" wrapText="1"/>
    </xf>
    <xf numFmtId="41" fontId="84" fillId="49" borderId="5" xfId="2" applyNumberFormat="1" applyFont="1" applyFill="1" applyBorder="1" applyAlignment="1">
      <alignment horizontal="center" vertical="center" wrapText="1"/>
    </xf>
    <xf numFmtId="3" fontId="84" fillId="49" borderId="31" xfId="2" applyNumberFormat="1" applyFont="1" applyFill="1" applyBorder="1" applyAlignment="1">
      <alignment horizontal="center" vertical="center" wrapText="1"/>
    </xf>
    <xf numFmtId="1" fontId="84" fillId="49" borderId="5" xfId="2" applyNumberFormat="1" applyFont="1" applyFill="1" applyBorder="1" applyAlignment="1">
      <alignment horizontal="left" vertical="center" wrapText="1"/>
    </xf>
    <xf numFmtId="0" fontId="10" fillId="49" borderId="5" xfId="2279" applyFont="1" applyFill="1" applyBorder="1" applyAlignment="1">
      <alignment horizontal="left" vertical="center" wrapText="1"/>
    </xf>
    <xf numFmtId="0" fontId="10" fillId="49" borderId="5" xfId="2279" applyFont="1" applyFill="1" applyBorder="1" applyAlignment="1">
      <alignment horizontal="center" vertical="center" wrapText="1"/>
    </xf>
    <xf numFmtId="0" fontId="3" fillId="49" borderId="5" xfId="2278" applyFont="1" applyFill="1" applyBorder="1" applyAlignment="1">
      <alignment horizontal="center" vertical="center" wrapText="1"/>
    </xf>
    <xf numFmtId="0" fontId="3" fillId="49" borderId="5" xfId="2278" applyFont="1" applyFill="1" applyBorder="1" applyAlignment="1">
      <alignment horizontal="left" vertical="center" wrapText="1"/>
    </xf>
    <xf numFmtId="164" fontId="3" fillId="0" borderId="5" xfId="2278" applyNumberFormat="1" applyFont="1" applyFill="1" applyBorder="1" applyAlignment="1">
      <alignment horizontal="center" vertical="center" wrapText="1"/>
    </xf>
    <xf numFmtId="0" fontId="3" fillId="0" borderId="5" xfId="2278" applyFont="1" applyFill="1" applyBorder="1" applyAlignment="1">
      <alignment horizontal="center" vertical="center" wrapText="1"/>
    </xf>
    <xf numFmtId="0" fontId="66" fillId="0" borderId="5" xfId="0" applyFont="1" applyFill="1" applyBorder="1" applyAlignment="1">
      <alignment vertical="center" wrapText="1"/>
    </xf>
    <xf numFmtId="41" fontId="10" fillId="0" borderId="5" xfId="1" applyNumberFormat="1" applyFont="1" applyFill="1" applyBorder="1" applyAlignment="1">
      <alignment horizontal="left" vertical="center" wrapText="1"/>
    </xf>
    <xf numFmtId="0" fontId="27" fillId="0" borderId="5" xfId="0" applyFont="1" applyFill="1" applyBorder="1" applyAlignment="1">
      <alignment horizontal="center" vertical="center" wrapText="1"/>
    </xf>
    <xf numFmtId="1" fontId="10" fillId="0" borderId="5" xfId="2" applyNumberFormat="1" applyFont="1" applyFill="1" applyBorder="1" applyAlignment="1">
      <alignment horizontal="center" vertical="center" wrapText="1"/>
    </xf>
    <xf numFmtId="0" fontId="88" fillId="0" borderId="5" xfId="0" applyFont="1" applyFill="1" applyBorder="1" applyAlignment="1">
      <alignment horizontal="center" vertical="center" wrapText="1"/>
    </xf>
    <xf numFmtId="0" fontId="89" fillId="0" borderId="5" xfId="0" applyFont="1" applyFill="1" applyBorder="1" applyAlignment="1">
      <alignment horizontal="center" vertical="center" wrapText="1"/>
    </xf>
    <xf numFmtId="0" fontId="88" fillId="0" borderId="5" xfId="0" applyFont="1" applyFill="1" applyBorder="1" applyAlignment="1">
      <alignment vertical="center" wrapText="1"/>
    </xf>
    <xf numFmtId="3" fontId="89" fillId="0" borderId="5" xfId="0" applyNumberFormat="1" applyFont="1" applyFill="1" applyBorder="1" applyAlignment="1">
      <alignment vertical="center" wrapText="1"/>
    </xf>
    <xf numFmtId="168" fontId="89" fillId="0" borderId="5" xfId="0" applyNumberFormat="1" applyFont="1" applyFill="1" applyBorder="1" applyAlignment="1">
      <alignment vertical="center"/>
    </xf>
    <xf numFmtId="168" fontId="31" fillId="0" borderId="0" xfId="0" applyNumberFormat="1" applyFont="1" applyFill="1"/>
    <xf numFmtId="3" fontId="30" fillId="0" borderId="5" xfId="0" applyNumberFormat="1" applyFont="1" applyFill="1" applyBorder="1" applyAlignment="1">
      <alignment vertical="center" wrapText="1"/>
    </xf>
    <xf numFmtId="3" fontId="29" fillId="0" borderId="5" xfId="0" applyNumberFormat="1" applyFont="1" applyFill="1" applyBorder="1" applyAlignment="1">
      <alignment vertical="center" wrapText="1"/>
    </xf>
    <xf numFmtId="168" fontId="29" fillId="0" borderId="5" xfId="0" applyNumberFormat="1" applyFont="1" applyFill="1" applyBorder="1" applyAlignment="1">
      <alignment vertical="center"/>
    </xf>
    <xf numFmtId="3" fontId="32" fillId="0" borderId="5" xfId="0" applyNumberFormat="1" applyFont="1" applyFill="1" applyBorder="1" applyAlignment="1">
      <alignment vertical="center" wrapText="1"/>
    </xf>
    <xf numFmtId="168" fontId="90" fillId="0" borderId="5" xfId="0" applyNumberFormat="1" applyFont="1" applyFill="1" applyBorder="1" applyAlignment="1">
      <alignment vertical="center"/>
    </xf>
    <xf numFmtId="3" fontId="25" fillId="0" borderId="5" xfId="0" applyNumberFormat="1" applyFont="1" applyFill="1" applyBorder="1" applyAlignment="1">
      <alignment horizontal="center" vertical="center" wrapText="1"/>
    </xf>
    <xf numFmtId="168" fontId="25" fillId="0" borderId="5" xfId="0" applyNumberFormat="1" applyFont="1" applyFill="1" applyBorder="1" applyAlignment="1">
      <alignment vertical="center"/>
    </xf>
    <xf numFmtId="168" fontId="25" fillId="0" borderId="5" xfId="0" applyNumberFormat="1" applyFont="1" applyFill="1" applyBorder="1" applyAlignment="1">
      <alignment vertical="center" wrapText="1"/>
    </xf>
    <xf numFmtId="0" fontId="25" fillId="0" borderId="5" xfId="2281" applyFont="1" applyFill="1" applyBorder="1" applyAlignment="1">
      <alignment horizontal="center" vertical="center" wrapText="1"/>
    </xf>
    <xf numFmtId="41" fontId="3" fillId="0" borderId="5" xfId="23" applyNumberFormat="1" applyFont="1" applyFill="1" applyBorder="1" applyAlignment="1">
      <alignment horizontal="center" vertical="center" wrapText="1"/>
    </xf>
    <xf numFmtId="41" fontId="3" fillId="0" borderId="5" xfId="0" applyNumberFormat="1" applyFont="1" applyFill="1" applyBorder="1" applyAlignment="1">
      <alignment vertical="center" wrapText="1"/>
    </xf>
    <xf numFmtId="0" fontId="30" fillId="0" borderId="5" xfId="0" applyFont="1" applyFill="1" applyBorder="1" applyAlignment="1">
      <alignment vertical="center" wrapText="1"/>
    </xf>
    <xf numFmtId="3" fontId="30" fillId="0" borderId="5" xfId="0" applyNumberFormat="1" applyFont="1" applyFill="1" applyBorder="1" applyAlignment="1">
      <alignment horizontal="center" vertical="center" wrapText="1"/>
    </xf>
    <xf numFmtId="0" fontId="34" fillId="0" borderId="0" xfId="0" applyFont="1" applyFill="1"/>
    <xf numFmtId="0" fontId="25" fillId="0" borderId="5" xfId="23" applyFont="1" applyFill="1" applyBorder="1" applyAlignment="1">
      <alignment vertical="center" wrapText="1"/>
    </xf>
    <xf numFmtId="0" fontId="25" fillId="0" borderId="5" xfId="23" applyFont="1" applyFill="1" applyBorder="1" applyAlignment="1">
      <alignment horizontal="center" vertical="center" wrapText="1"/>
    </xf>
    <xf numFmtId="3" fontId="25" fillId="0" borderId="5" xfId="23" applyNumberFormat="1" applyFont="1" applyFill="1" applyBorder="1" applyAlignment="1">
      <alignment horizontal="center" vertical="center" wrapText="1"/>
    </xf>
    <xf numFmtId="0" fontId="91" fillId="0" borderId="5" xfId="0" applyFont="1" applyFill="1" applyBorder="1"/>
    <xf numFmtId="0" fontId="91" fillId="0" borderId="5" xfId="0" applyFont="1" applyFill="1" applyBorder="1" applyAlignment="1"/>
    <xf numFmtId="0" fontId="25" fillId="0" borderId="5" xfId="0" applyFont="1" applyFill="1" applyBorder="1" applyAlignment="1">
      <alignment vertical="top" wrapText="1"/>
    </xf>
    <xf numFmtId="168" fontId="92" fillId="0" borderId="5" xfId="0" applyNumberFormat="1" applyFont="1" applyFill="1" applyBorder="1" applyAlignment="1">
      <alignment vertical="center"/>
    </xf>
    <xf numFmtId="3" fontId="29" fillId="0" borderId="5" xfId="0" applyNumberFormat="1" applyFont="1" applyFill="1" applyBorder="1" applyAlignment="1">
      <alignment vertical="center"/>
    </xf>
    <xf numFmtId="0" fontId="92" fillId="0" borderId="5" xfId="0" applyFont="1" applyFill="1" applyBorder="1" applyAlignment="1">
      <alignment vertical="center" wrapText="1"/>
    </xf>
    <xf numFmtId="0" fontId="85" fillId="0" borderId="0" xfId="0" applyFont="1" applyFill="1"/>
    <xf numFmtId="168" fontId="7" fillId="0" borderId="5" xfId="0" applyNumberFormat="1" applyFont="1" applyFill="1" applyBorder="1" applyAlignment="1">
      <alignment vertical="center"/>
    </xf>
    <xf numFmtId="168" fontId="29" fillId="0" borderId="5" xfId="0" applyNumberFormat="1" applyFont="1" applyFill="1" applyBorder="1" applyAlignment="1">
      <alignment vertical="center" wrapText="1"/>
    </xf>
    <xf numFmtId="3" fontId="3" fillId="0" borderId="5" xfId="1" applyNumberFormat="1" applyFont="1" applyFill="1" applyBorder="1" applyAlignment="1">
      <alignment vertical="center"/>
    </xf>
    <xf numFmtId="0" fontId="2" fillId="49" borderId="0" xfId="0" applyFont="1" applyFill="1" applyAlignment="1">
      <alignment horizontal="center" vertical="center" wrapText="1"/>
    </xf>
    <xf numFmtId="0" fontId="3" fillId="49" borderId="0" xfId="0" applyFont="1" applyFill="1" applyAlignment="1">
      <alignment horizontal="center" vertical="center" wrapText="1"/>
    </xf>
    <xf numFmtId="0" fontId="83" fillId="49" borderId="0" xfId="0" applyFont="1" applyFill="1" applyAlignment="1">
      <alignment horizontal="center" vertical="center" wrapText="1"/>
    </xf>
    <xf numFmtId="0" fontId="5" fillId="49" borderId="0" xfId="0" applyFont="1" applyFill="1" applyAlignment="1">
      <alignment horizontal="center" vertical="center" wrapText="1"/>
    </xf>
    <xf numFmtId="41" fontId="3" fillId="49" borderId="5" xfId="0" applyNumberFormat="1" applyFont="1" applyFill="1" applyBorder="1" applyAlignment="1">
      <alignment horizontal="center" vertical="center"/>
    </xf>
    <xf numFmtId="41" fontId="3" fillId="49" borderId="0" xfId="0" applyNumberFormat="1" applyFont="1" applyFill="1" applyAlignment="1">
      <alignment horizontal="center" vertical="center" wrapText="1"/>
    </xf>
    <xf numFmtId="41" fontId="7" fillId="49" borderId="0" xfId="0" applyNumberFormat="1" applyFont="1" applyFill="1" applyAlignment="1">
      <alignment horizontal="center" vertical="center" wrapText="1"/>
    </xf>
    <xf numFmtId="3" fontId="3" fillId="49" borderId="0" xfId="0" applyNumberFormat="1" applyFont="1" applyFill="1" applyAlignment="1">
      <alignment horizontal="center" vertical="center" wrapText="1"/>
    </xf>
    <xf numFmtId="3" fontId="6" fillId="49" borderId="1" xfId="0" applyNumberFormat="1" applyFont="1" applyFill="1" applyBorder="1" applyAlignment="1">
      <alignment vertical="center" wrapText="1"/>
    </xf>
    <xf numFmtId="0" fontId="6" fillId="49" borderId="1" xfId="0" applyFont="1" applyFill="1" applyBorder="1" applyAlignment="1">
      <alignment horizontal="right" wrapText="1"/>
    </xf>
    <xf numFmtId="0" fontId="6" fillId="49" borderId="0" xfId="0" applyFont="1" applyFill="1" applyBorder="1" applyAlignment="1">
      <alignment horizontal="center" vertical="center" wrapText="1"/>
    </xf>
    <xf numFmtId="9" fontId="3" fillId="49" borderId="0" xfId="0" applyNumberFormat="1" applyFont="1" applyFill="1" applyAlignment="1">
      <alignment horizontal="center" vertical="center" wrapText="1"/>
    </xf>
    <xf numFmtId="0" fontId="7" fillId="49" borderId="2" xfId="0" applyFont="1" applyFill="1" applyBorder="1" applyAlignment="1">
      <alignment horizontal="center" vertical="center" wrapText="1"/>
    </xf>
    <xf numFmtId="3" fontId="7" fillId="49" borderId="2" xfId="0" applyNumberFormat="1" applyFont="1" applyFill="1" applyBorder="1" applyAlignment="1">
      <alignment horizontal="center" vertical="center" wrapText="1"/>
    </xf>
    <xf numFmtId="0" fontId="84" fillId="49" borderId="5" xfId="0" applyFont="1" applyFill="1" applyBorder="1" applyAlignment="1">
      <alignment horizontal="center" vertical="center" wrapText="1"/>
    </xf>
    <xf numFmtId="164" fontId="84" fillId="0" borderId="5" xfId="0" applyNumberFormat="1" applyFont="1" applyFill="1" applyBorder="1" applyAlignment="1">
      <alignment horizontal="center" vertical="center" wrapText="1"/>
    </xf>
    <xf numFmtId="41" fontId="84" fillId="49" borderId="0" xfId="0" applyNumberFormat="1" applyFont="1" applyFill="1" applyAlignment="1">
      <alignment horizontal="center" vertical="center" wrapText="1"/>
    </xf>
    <xf numFmtId="0" fontId="84" fillId="49" borderId="0" xfId="0" applyFont="1" applyFill="1" applyAlignment="1">
      <alignment horizontal="center" vertical="center" wrapText="1"/>
    </xf>
    <xf numFmtId="0" fontId="85" fillId="0" borderId="0" xfId="0" applyFont="1"/>
    <xf numFmtId="164" fontId="7" fillId="0" borderId="5" xfId="0" applyNumberFormat="1" applyFont="1" applyFill="1" applyBorder="1" applyAlignment="1">
      <alignment horizontal="center" vertical="center" wrapText="1"/>
    </xf>
    <xf numFmtId="0" fontId="34" fillId="0" borderId="0" xfId="0" applyFont="1"/>
    <xf numFmtId="0" fontId="10" fillId="49" borderId="5" xfId="0" applyFont="1" applyFill="1" applyBorder="1" applyAlignment="1">
      <alignment horizontal="center" vertical="center" wrapText="1"/>
    </xf>
    <xf numFmtId="41" fontId="10" fillId="49" borderId="5" xfId="0" applyNumberFormat="1" applyFont="1" applyFill="1" applyBorder="1" applyAlignment="1">
      <alignment horizontal="center" vertical="center" wrapText="1"/>
    </xf>
    <xf numFmtId="0" fontId="10" fillId="49" borderId="31" xfId="0" applyFont="1" applyFill="1" applyBorder="1" applyAlignment="1">
      <alignment horizontal="center" vertical="center" wrapText="1"/>
    </xf>
    <xf numFmtId="0" fontId="10" fillId="49" borderId="0" xfId="0" applyFont="1" applyFill="1" applyAlignment="1">
      <alignment horizontal="center" vertical="center" wrapText="1"/>
    </xf>
    <xf numFmtId="0" fontId="15" fillId="49" borderId="5" xfId="0" applyFont="1" applyFill="1" applyBorder="1" applyAlignment="1">
      <alignment horizontal="center" vertical="center" wrapText="1"/>
    </xf>
    <xf numFmtId="0" fontId="15" fillId="49" borderId="5" xfId="0" applyFont="1" applyFill="1" applyBorder="1" applyAlignment="1">
      <alignment horizontal="left" vertical="center" wrapText="1"/>
    </xf>
    <xf numFmtId="164" fontId="13" fillId="0" borderId="5" xfId="0" applyNumberFormat="1" applyFont="1" applyFill="1" applyBorder="1" applyAlignment="1">
      <alignment horizontal="center" vertical="center" wrapText="1"/>
    </xf>
    <xf numFmtId="0" fontId="15" fillId="49" borderId="0" xfId="0" applyFont="1" applyFill="1" applyAlignment="1">
      <alignment horizontal="center" vertical="center" wrapText="1"/>
    </xf>
    <xf numFmtId="0" fontId="86" fillId="0" borderId="0" xfId="0" applyFont="1"/>
    <xf numFmtId="0" fontId="3" fillId="49" borderId="5" xfId="0" applyFont="1" applyFill="1" applyBorder="1" applyAlignment="1">
      <alignment horizontal="center" vertical="center" wrapText="1"/>
    </xf>
    <xf numFmtId="0" fontId="3" fillId="49" borderId="5" xfId="0" applyFont="1" applyFill="1" applyBorder="1" applyAlignment="1">
      <alignment horizontal="left" vertical="center" wrapText="1"/>
    </xf>
    <xf numFmtId="0" fontId="3" fillId="0" borderId="5" xfId="0" applyFont="1" applyBorder="1" applyAlignment="1">
      <alignment horizontal="center" vertical="center" wrapText="1"/>
    </xf>
    <xf numFmtId="3" fontId="3" fillId="49" borderId="5" xfId="0" applyNumberFormat="1" applyFont="1" applyFill="1" applyBorder="1" applyAlignment="1">
      <alignment vertical="center" wrapText="1"/>
    </xf>
    <xf numFmtId="164" fontId="3" fillId="0" borderId="5" xfId="0" applyNumberFormat="1" applyFont="1" applyFill="1" applyBorder="1" applyAlignment="1">
      <alignment horizontal="center" vertical="center" wrapText="1"/>
    </xf>
    <xf numFmtId="0" fontId="33" fillId="0" borderId="0" xfId="0" applyFont="1"/>
    <xf numFmtId="0" fontId="93" fillId="49" borderId="5" xfId="0" applyFont="1" applyFill="1" applyBorder="1" applyAlignment="1">
      <alignment horizontal="center" vertical="center" wrapText="1"/>
    </xf>
    <xf numFmtId="41" fontId="94" fillId="49" borderId="5" xfId="2" applyNumberFormat="1" applyFont="1" applyFill="1" applyBorder="1" applyAlignment="1">
      <alignment horizontal="left" vertical="center" wrapText="1"/>
    </xf>
    <xf numFmtId="234" fontId="10" fillId="0" borderId="5" xfId="0" applyNumberFormat="1" applyFont="1" applyFill="1" applyBorder="1" applyAlignment="1">
      <alignment vertical="center"/>
    </xf>
    <xf numFmtId="234" fontId="14" fillId="0" borderId="5" xfId="0" applyNumberFormat="1" applyFont="1" applyFill="1" applyBorder="1" applyAlignment="1">
      <alignment vertical="center"/>
    </xf>
    <xf numFmtId="234" fontId="15" fillId="0" borderId="5" xfId="0" applyNumberFormat="1" applyFont="1" applyFill="1" applyBorder="1" applyAlignment="1">
      <alignment vertical="center"/>
    </xf>
    <xf numFmtId="1" fontId="5" fillId="0" borderId="0" xfId="2" applyNumberFormat="1" applyFont="1" applyFill="1" applyAlignment="1">
      <alignment vertical="center"/>
    </xf>
    <xf numFmtId="0" fontId="96" fillId="0" borderId="0" xfId="2282" applyFill="1"/>
    <xf numFmtId="1" fontId="98" fillId="0" borderId="0" xfId="2" applyNumberFormat="1" applyFont="1" applyFill="1" applyAlignment="1">
      <alignment vertical="center"/>
    </xf>
    <xf numFmtId="1" fontId="99" fillId="0" borderId="0" xfId="2" applyNumberFormat="1" applyFont="1" applyFill="1" applyAlignment="1">
      <alignment vertical="center" wrapText="1"/>
    </xf>
    <xf numFmtId="3" fontId="98" fillId="0" borderId="0" xfId="2" applyNumberFormat="1" applyFont="1" applyFill="1" applyBorder="1" applyAlignment="1">
      <alignment horizontal="center" vertical="center" wrapText="1"/>
    </xf>
    <xf numFmtId="49" fontId="9" fillId="0" borderId="5" xfId="2" quotePrefix="1" applyNumberFormat="1" applyFont="1" applyFill="1" applyBorder="1" applyAlignment="1">
      <alignment horizontal="center" vertical="center" wrapText="1"/>
    </xf>
    <xf numFmtId="3" fontId="8" fillId="0" borderId="5" xfId="2" applyNumberFormat="1" applyFont="1" applyFill="1" applyBorder="1" applyAlignment="1">
      <alignment horizontal="center" vertical="center" wrapText="1"/>
    </xf>
    <xf numFmtId="3" fontId="9" fillId="0" borderId="5" xfId="2" quotePrefix="1" applyNumberFormat="1" applyFont="1" applyFill="1" applyBorder="1" applyAlignment="1">
      <alignment horizontal="center" vertical="center" wrapText="1"/>
    </xf>
    <xf numFmtId="41" fontId="8" fillId="0" borderId="5" xfId="2" applyNumberFormat="1" applyFont="1" applyFill="1" applyBorder="1" applyAlignment="1">
      <alignment horizontal="right" vertical="center"/>
    </xf>
    <xf numFmtId="3" fontId="9" fillId="0" borderId="0" xfId="2" applyNumberFormat="1" applyFont="1" applyFill="1" applyBorder="1" applyAlignment="1">
      <alignment vertical="center" wrapText="1"/>
    </xf>
    <xf numFmtId="0" fontId="101" fillId="0" borderId="0" xfId="2282" applyFont="1" applyFill="1"/>
    <xf numFmtId="49" fontId="84" fillId="0" borderId="5" xfId="2" applyNumberFormat="1" applyFont="1" applyFill="1" applyBorder="1" applyAlignment="1">
      <alignment horizontal="center" vertical="center" wrapText="1"/>
    </xf>
    <xf numFmtId="1" fontId="84" fillId="0" borderId="5" xfId="2" applyNumberFormat="1" applyFont="1" applyFill="1" applyBorder="1" applyAlignment="1">
      <alignment horizontal="left" vertical="center" wrapText="1"/>
    </xf>
    <xf numFmtId="3" fontId="98" fillId="0" borderId="5" xfId="2" quotePrefix="1" applyNumberFormat="1" applyFont="1" applyFill="1" applyBorder="1" applyAlignment="1">
      <alignment horizontal="center" vertical="center" wrapText="1"/>
    </xf>
    <xf numFmtId="3" fontId="98" fillId="0" borderId="0" xfId="2" applyNumberFormat="1" applyFont="1" applyFill="1" applyBorder="1" applyAlignment="1">
      <alignment vertical="center" wrapText="1"/>
    </xf>
    <xf numFmtId="0" fontId="31" fillId="0" borderId="0" xfId="2282" applyFont="1" applyFill="1"/>
    <xf numFmtId="1" fontId="84" fillId="0" borderId="5" xfId="2" applyNumberFormat="1" applyFont="1" applyFill="1" applyBorder="1" applyAlignment="1">
      <alignment horizontal="center" vertical="center"/>
    </xf>
    <xf numFmtId="1" fontId="98" fillId="0" borderId="5" xfId="2" applyNumberFormat="1" applyFont="1" applyFill="1" applyBorder="1" applyAlignment="1">
      <alignment horizontal="center" vertical="center" wrapText="1"/>
    </xf>
    <xf numFmtId="1" fontId="98" fillId="0" borderId="5" xfId="2" applyNumberFormat="1" applyFont="1" applyFill="1" applyBorder="1" applyAlignment="1">
      <alignment horizontal="right" vertical="center"/>
    </xf>
    <xf numFmtId="49" fontId="98" fillId="0" borderId="5" xfId="2" applyNumberFormat="1" applyFont="1" applyFill="1" applyBorder="1" applyAlignment="1">
      <alignment horizontal="center" vertical="center"/>
    </xf>
    <xf numFmtId="1" fontId="98" fillId="0" borderId="5" xfId="2" quotePrefix="1" applyNumberFormat="1" applyFont="1" applyFill="1" applyBorder="1" applyAlignment="1">
      <alignment vertical="center" wrapText="1"/>
    </xf>
    <xf numFmtId="0" fontId="98" fillId="0" borderId="5" xfId="2282" applyFont="1" applyFill="1" applyBorder="1" applyAlignment="1">
      <alignment horizontal="center" vertical="center" wrapText="1"/>
    </xf>
    <xf numFmtId="41" fontId="9" fillId="0" borderId="5" xfId="2282" applyNumberFormat="1" applyFont="1" applyFill="1" applyBorder="1" applyAlignment="1">
      <alignment vertical="center"/>
    </xf>
    <xf numFmtId="3" fontId="9" fillId="0" borderId="5" xfId="2282" applyNumberFormat="1" applyFont="1" applyFill="1" applyBorder="1" applyAlignment="1">
      <alignment vertical="center"/>
    </xf>
    <xf numFmtId="1" fontId="98" fillId="0" borderId="5" xfId="2" applyNumberFormat="1" applyFont="1" applyFill="1" applyBorder="1" applyAlignment="1">
      <alignment horizontal="left" vertical="center" wrapText="1"/>
    </xf>
    <xf numFmtId="0" fontId="98" fillId="0" borderId="5" xfId="2282" applyFont="1" applyFill="1" applyBorder="1" applyAlignment="1">
      <alignment vertical="center" wrapText="1"/>
    </xf>
    <xf numFmtId="49" fontId="98" fillId="0" borderId="5" xfId="2282" applyNumberFormat="1" applyFont="1" applyFill="1" applyBorder="1" applyAlignment="1">
      <alignment horizontal="center" vertical="center" wrapText="1"/>
    </xf>
    <xf numFmtId="41" fontId="9" fillId="0" borderId="5" xfId="23" applyNumberFormat="1" applyFont="1" applyFill="1" applyBorder="1" applyAlignment="1">
      <alignment vertical="center" wrapText="1"/>
    </xf>
    <xf numFmtId="41" fontId="9" fillId="0" borderId="5" xfId="4" applyNumberFormat="1" applyFont="1" applyFill="1" applyBorder="1" applyAlignment="1">
      <alignment horizontal="right" vertical="center"/>
    </xf>
    <xf numFmtId="1" fontId="9" fillId="0" borderId="5" xfId="2" applyNumberFormat="1" applyFont="1" applyFill="1" applyBorder="1" applyAlignment="1">
      <alignment horizontal="right" vertical="center"/>
    </xf>
    <xf numFmtId="49" fontId="84" fillId="0" borderId="5" xfId="2" applyNumberFormat="1" applyFont="1" applyFill="1" applyBorder="1" applyAlignment="1">
      <alignment horizontal="center" vertical="center"/>
    </xf>
    <xf numFmtId="3" fontId="8" fillId="0" borderId="5" xfId="2" applyNumberFormat="1" applyFont="1" applyFill="1" applyBorder="1" applyAlignment="1">
      <alignment horizontal="right" vertical="center"/>
    </xf>
    <xf numFmtId="0" fontId="98" fillId="0" borderId="5" xfId="2283" applyFont="1" applyFill="1" applyBorder="1" applyAlignment="1">
      <alignment vertical="center" wrapText="1"/>
    </xf>
    <xf numFmtId="0" fontId="98" fillId="0" borderId="5" xfId="2282" quotePrefix="1" applyFont="1" applyFill="1" applyBorder="1" applyAlignment="1">
      <alignment horizontal="center" vertical="center" wrapText="1"/>
    </xf>
    <xf numFmtId="0" fontId="98" fillId="0" borderId="5" xfId="2282" applyFont="1" applyFill="1" applyBorder="1" applyAlignment="1">
      <alignment horizontal="justify" vertical="center" wrapText="1"/>
    </xf>
    <xf numFmtId="41" fontId="9" fillId="0" borderId="5" xfId="2" applyNumberFormat="1" applyFont="1" applyFill="1" applyBorder="1" applyAlignment="1">
      <alignment horizontal="right" vertical="center"/>
    </xf>
    <xf numFmtId="0" fontId="84" fillId="0" borderId="5" xfId="2282" applyFont="1" applyFill="1" applyBorder="1" applyAlignment="1">
      <alignment horizontal="center" vertical="center" wrapText="1"/>
    </xf>
    <xf numFmtId="1" fontId="84" fillId="0" borderId="5" xfId="2" applyNumberFormat="1" applyFont="1" applyFill="1" applyBorder="1" applyAlignment="1">
      <alignment vertical="center" wrapText="1"/>
    </xf>
    <xf numFmtId="41" fontId="8" fillId="0" borderId="5" xfId="4" applyNumberFormat="1" applyFont="1" applyFill="1" applyBorder="1" applyAlignment="1">
      <alignment horizontal="right" vertical="center"/>
    </xf>
    <xf numFmtId="3" fontId="98" fillId="0" borderId="5" xfId="2" applyNumberFormat="1" applyFont="1" applyFill="1" applyBorder="1" applyAlignment="1">
      <alignment horizontal="left" vertical="center" wrapText="1"/>
    </xf>
    <xf numFmtId="0" fontId="3" fillId="0" borderId="0" xfId="0" applyFont="1" applyFill="1" applyBorder="1" applyAlignment="1">
      <alignment vertical="center" wrapText="1"/>
    </xf>
    <xf numFmtId="0" fontId="3" fillId="0" borderId="5" xfId="2279" applyFont="1" applyFill="1" applyBorder="1" applyAlignment="1">
      <alignment horizontal="center" vertical="center" wrapText="1"/>
    </xf>
    <xf numFmtId="49" fontId="3" fillId="0" borderId="5" xfId="0" applyNumberFormat="1" applyFont="1" applyFill="1" applyBorder="1" applyAlignment="1">
      <alignment horizontal="center" vertical="center" wrapText="1"/>
    </xf>
    <xf numFmtId="41" fontId="3" fillId="0" borderId="5" xfId="0" applyNumberFormat="1" applyFont="1" applyFill="1" applyBorder="1" applyAlignment="1">
      <alignment vertical="center"/>
    </xf>
    <xf numFmtId="3" fontId="3" fillId="0" borderId="5" xfId="2" applyNumberFormat="1" applyFont="1" applyFill="1" applyBorder="1" applyAlignment="1">
      <alignment horizontal="center" vertical="center" wrapText="1"/>
    </xf>
    <xf numFmtId="41" fontId="3" fillId="0" borderId="5" xfId="23" applyNumberFormat="1" applyFont="1" applyFill="1" applyBorder="1" applyAlignment="1">
      <alignment vertical="center" wrapText="1"/>
    </xf>
    <xf numFmtId="1" fontId="103" fillId="0" borderId="5" xfId="2" applyNumberFormat="1" applyFont="1" applyFill="1" applyBorder="1" applyAlignment="1">
      <alignment horizontal="center" vertical="center" wrapText="1"/>
    </xf>
    <xf numFmtId="0" fontId="19" fillId="0" borderId="5" xfId="1422" applyFont="1" applyFill="1" applyBorder="1" applyAlignment="1">
      <alignment horizontal="center" vertical="center"/>
    </xf>
    <xf numFmtId="0" fontId="19" fillId="0" borderId="5" xfId="1422" applyFont="1" applyFill="1" applyBorder="1" applyAlignment="1">
      <alignment horizontal="center" vertical="center" wrapText="1"/>
    </xf>
    <xf numFmtId="41" fontId="19" fillId="0" borderId="5" xfId="1422" applyNumberFormat="1" applyFont="1" applyFill="1" applyBorder="1" applyAlignment="1">
      <alignment vertical="center"/>
    </xf>
    <xf numFmtId="0" fontId="7" fillId="0" borderId="2" xfId="0" applyFont="1" applyFill="1" applyBorder="1" applyAlignment="1">
      <alignment horizontal="center" vertical="center" wrapText="1"/>
    </xf>
    <xf numFmtId="0" fontId="7" fillId="0" borderId="4" xfId="0" applyFont="1" applyFill="1" applyBorder="1" applyAlignment="1">
      <alignment horizontal="center" vertical="center" wrapText="1"/>
    </xf>
    <xf numFmtId="0" fontId="14" fillId="0" borderId="0" xfId="0" applyFont="1" applyFill="1" applyAlignment="1">
      <alignment horizontal="left" vertical="center" wrapText="1"/>
    </xf>
    <xf numFmtId="0" fontId="3" fillId="0" borderId="0" xfId="0" applyFont="1" applyFill="1" applyAlignment="1">
      <alignment horizontal="left" vertical="center" wrapText="1"/>
    </xf>
    <xf numFmtId="0" fontId="7" fillId="0" borderId="3" xfId="0" applyFont="1" applyFill="1" applyBorder="1" applyAlignment="1">
      <alignment horizontal="center" vertical="center" wrapText="1"/>
    </xf>
    <xf numFmtId="0" fontId="2" fillId="0" borderId="0" xfId="0" applyFont="1" applyFill="1" applyAlignment="1">
      <alignment horizontal="center" vertical="center" wrapText="1"/>
    </xf>
    <xf numFmtId="0" fontId="4" fillId="0" borderId="0" xfId="0" applyFont="1" applyFill="1" applyAlignment="1">
      <alignment horizontal="center" vertical="center" wrapText="1"/>
    </xf>
    <xf numFmtId="0" fontId="5" fillId="0" borderId="0" xfId="0" applyFont="1" applyFill="1" applyAlignment="1">
      <alignment horizontal="center" vertical="center" wrapText="1"/>
    </xf>
    <xf numFmtId="0" fontId="7" fillId="0" borderId="5"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7" fillId="0" borderId="31" xfId="0" applyFont="1" applyFill="1" applyBorder="1" applyAlignment="1">
      <alignment horizontal="center" vertical="center" wrapText="1"/>
    </xf>
    <xf numFmtId="0" fontId="14" fillId="0" borderId="0"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4" fillId="0" borderId="4" xfId="0" applyFont="1" applyFill="1" applyBorder="1" applyAlignment="1">
      <alignment horizontal="left" vertical="center" wrapText="1"/>
    </xf>
    <xf numFmtId="0" fontId="23" fillId="0" borderId="0" xfId="0" applyFont="1" applyFill="1" applyAlignment="1">
      <alignment horizontal="center" vertical="center" wrapText="1"/>
    </xf>
    <xf numFmtId="0" fontId="24" fillId="0" borderId="0" xfId="0" applyFont="1" applyFill="1" applyAlignment="1">
      <alignment horizontal="center" vertical="center" wrapText="1"/>
    </xf>
    <xf numFmtId="0" fontId="87" fillId="0" borderId="0" xfId="0" applyFont="1" applyFill="1" applyAlignment="1">
      <alignment horizontal="center" vertical="center" wrapText="1"/>
    </xf>
    <xf numFmtId="0" fontId="26" fillId="0" borderId="1" xfId="0" applyFont="1" applyFill="1" applyBorder="1" applyAlignment="1">
      <alignment horizontal="right" vertical="center"/>
    </xf>
    <xf numFmtId="0" fontId="27" fillId="0" borderId="5" xfId="0" applyFont="1" applyFill="1" applyBorder="1" applyAlignment="1">
      <alignment horizontal="center" vertical="center" wrapText="1"/>
    </xf>
    <xf numFmtId="0" fontId="7" fillId="49" borderId="2" xfId="0" applyFont="1" applyFill="1" applyBorder="1" applyAlignment="1">
      <alignment horizontal="center" vertical="top" wrapText="1"/>
    </xf>
    <xf numFmtId="0" fontId="7" fillId="49" borderId="3" xfId="0" applyFont="1" applyFill="1" applyBorder="1" applyAlignment="1">
      <alignment horizontal="center" vertical="top" wrapText="1"/>
    </xf>
    <xf numFmtId="0" fontId="2" fillId="49" borderId="0" xfId="0" applyFont="1" applyFill="1" applyAlignment="1">
      <alignment horizontal="center" vertical="center" wrapText="1"/>
    </xf>
    <xf numFmtId="0" fontId="4" fillId="49" borderId="0" xfId="0" applyFont="1" applyFill="1" applyAlignment="1">
      <alignment horizontal="center" vertical="center" wrapText="1"/>
    </xf>
    <xf numFmtId="0" fontId="6" fillId="49" borderId="0" xfId="0" applyFont="1" applyFill="1" applyAlignment="1">
      <alignment horizontal="center" vertical="center" wrapText="1"/>
    </xf>
    <xf numFmtId="0" fontId="7" fillId="49" borderId="5" xfId="0" applyFont="1" applyFill="1" applyBorder="1" applyAlignment="1">
      <alignment horizontal="center" vertical="center" wrapText="1"/>
    </xf>
    <xf numFmtId="0" fontId="7" fillId="49" borderId="2" xfId="0" applyFont="1" applyFill="1" applyBorder="1" applyAlignment="1">
      <alignment horizontal="center" vertical="center" wrapText="1"/>
    </xf>
    <xf numFmtId="0" fontId="7" fillId="49" borderId="3" xfId="0" applyFont="1" applyFill="1" applyBorder="1" applyAlignment="1">
      <alignment horizontal="center" vertical="center" wrapText="1"/>
    </xf>
    <xf numFmtId="0" fontId="7" fillId="49" borderId="26" xfId="0" applyFont="1" applyFill="1" applyBorder="1" applyAlignment="1">
      <alignment horizontal="center" vertical="center" wrapText="1"/>
    </xf>
    <xf numFmtId="0" fontId="7" fillId="49" borderId="31" xfId="0" applyFont="1" applyFill="1" applyBorder="1" applyAlignment="1">
      <alignment horizontal="center" vertical="center" wrapText="1"/>
    </xf>
    <xf numFmtId="3" fontId="7" fillId="0" borderId="5" xfId="2" applyNumberFormat="1" applyFont="1" applyFill="1" applyBorder="1" applyAlignment="1">
      <alignment horizontal="center" vertical="center" wrapText="1"/>
    </xf>
    <xf numFmtId="0" fontId="100" fillId="0" borderId="5" xfId="2282" applyFont="1" applyFill="1" applyBorder="1"/>
    <xf numFmtId="3" fontId="7" fillId="0" borderId="2" xfId="2" applyNumberFormat="1" applyFont="1" applyFill="1" applyBorder="1" applyAlignment="1">
      <alignment horizontal="center" vertical="center" wrapText="1"/>
    </xf>
    <xf numFmtId="3" fontId="7" fillId="0" borderId="4" xfId="2" applyNumberFormat="1" applyFont="1" applyFill="1" applyBorder="1" applyAlignment="1">
      <alignment horizontal="center" vertical="center" wrapText="1"/>
    </xf>
    <xf numFmtId="1" fontId="95" fillId="0" borderId="0" xfId="2" applyNumberFormat="1" applyFont="1" applyFill="1" applyAlignment="1">
      <alignment horizontal="center" vertical="center"/>
    </xf>
    <xf numFmtId="1" fontId="97" fillId="0" borderId="0" xfId="2" applyNumberFormat="1" applyFont="1" applyFill="1" applyAlignment="1">
      <alignment horizontal="center" vertical="center" wrapText="1"/>
    </xf>
    <xf numFmtId="1" fontId="99" fillId="0" borderId="0" xfId="2" applyNumberFormat="1" applyFont="1" applyFill="1" applyAlignment="1">
      <alignment horizontal="center" vertical="center" wrapText="1"/>
    </xf>
    <xf numFmtId="1" fontId="5" fillId="0" borderId="1" xfId="2" applyNumberFormat="1" applyFont="1" applyFill="1" applyBorder="1" applyAlignment="1">
      <alignment horizontal="right" vertical="center"/>
    </xf>
    <xf numFmtId="49" fontId="7" fillId="0" borderId="5" xfId="2" applyNumberFormat="1" applyFont="1" applyFill="1" applyBorder="1" applyAlignment="1">
      <alignment horizontal="center" vertical="center" wrapText="1"/>
    </xf>
    <xf numFmtId="3" fontId="7" fillId="0" borderId="3" xfId="2" applyNumberFormat="1" applyFont="1" applyFill="1" applyBorder="1" applyAlignment="1">
      <alignment horizontal="center" vertical="center" wrapText="1"/>
    </xf>
    <xf numFmtId="3" fontId="7" fillId="0" borderId="32" xfId="2" applyNumberFormat="1" applyFont="1" applyFill="1" applyBorder="1" applyAlignment="1">
      <alignment horizontal="center" vertical="center" wrapText="1"/>
    </xf>
    <xf numFmtId="3" fontId="7" fillId="0" borderId="33" xfId="2" applyNumberFormat="1" applyFont="1" applyFill="1" applyBorder="1" applyAlignment="1">
      <alignment horizontal="center" vertical="center" wrapText="1"/>
    </xf>
    <xf numFmtId="3" fontId="7" fillId="0" borderId="34" xfId="2" applyNumberFormat="1" applyFont="1" applyFill="1" applyBorder="1" applyAlignment="1">
      <alignment horizontal="center" vertical="center" wrapText="1"/>
    </xf>
    <xf numFmtId="3" fontId="7" fillId="0" borderId="35" xfId="2" applyNumberFormat="1" applyFont="1" applyFill="1" applyBorder="1" applyAlignment="1">
      <alignment horizontal="center" vertical="center" wrapText="1"/>
    </xf>
    <xf numFmtId="3" fontId="7" fillId="0" borderId="1" xfId="2" applyNumberFormat="1" applyFont="1" applyFill="1" applyBorder="1" applyAlignment="1">
      <alignment horizontal="center" vertical="center" wrapText="1"/>
    </xf>
    <xf numFmtId="3" fontId="7" fillId="0" borderId="36" xfId="2" applyNumberFormat="1" applyFont="1" applyFill="1" applyBorder="1" applyAlignment="1">
      <alignment horizontal="center" vertical="center" wrapText="1"/>
    </xf>
  </cellXfs>
  <cellStyles count="2284">
    <cellStyle name="_x0001_" xfId="48"/>
    <cellStyle name="          _x000d__x000a_shell=progman.exe_x000d__x000a_m" xfId="49"/>
    <cellStyle name="          _x000d__x000a_shell=progman.exe_x000d__x000a_m 2" xfId="50"/>
    <cellStyle name="          _x000d__x000a_shell=progman.exe_x000d__x000a_m 3" xfId="51"/>
    <cellStyle name="#,##0" xfId="52"/>
    <cellStyle name="#,##0 2" xfId="53"/>
    <cellStyle name="#,##0 3" xfId="54"/>
    <cellStyle name="#,##0 4" xfId="55"/>
    <cellStyle name="." xfId="56"/>
    <cellStyle name=". 2" xfId="57"/>
    <cellStyle name=".d©y" xfId="58"/>
    <cellStyle name=".d©y 2" xfId="59"/>
    <cellStyle name="??" xfId="60"/>
    <cellStyle name="?? [0.00]_ Att. 1- Cover" xfId="61"/>
    <cellStyle name="?? [0]" xfId="62"/>
    <cellStyle name="?? [0] 2" xfId="63"/>
    <cellStyle name="?? [0] 3" xfId="64"/>
    <cellStyle name="?? 10" xfId="65"/>
    <cellStyle name="?? 100" xfId="66"/>
    <cellStyle name="?? 101" xfId="67"/>
    <cellStyle name="?? 102" xfId="68"/>
    <cellStyle name="?? 103" xfId="69"/>
    <cellStyle name="?? 104" xfId="70"/>
    <cellStyle name="?? 105" xfId="71"/>
    <cellStyle name="?? 106" xfId="72"/>
    <cellStyle name="?? 107" xfId="73"/>
    <cellStyle name="?? 108" xfId="74"/>
    <cellStyle name="?? 109" xfId="75"/>
    <cellStyle name="?? 11" xfId="76"/>
    <cellStyle name="?? 110" xfId="77"/>
    <cellStyle name="?? 111" xfId="78"/>
    <cellStyle name="?? 112" xfId="79"/>
    <cellStyle name="?? 113" xfId="80"/>
    <cellStyle name="?? 114" xfId="81"/>
    <cellStyle name="?? 115" xfId="82"/>
    <cellStyle name="?? 116" xfId="83"/>
    <cellStyle name="?? 117" xfId="84"/>
    <cellStyle name="?? 118" xfId="85"/>
    <cellStyle name="?? 119" xfId="86"/>
    <cellStyle name="?? 12" xfId="87"/>
    <cellStyle name="?? 120" xfId="88"/>
    <cellStyle name="?? 121" xfId="89"/>
    <cellStyle name="?? 122" xfId="90"/>
    <cellStyle name="?? 123" xfId="91"/>
    <cellStyle name="?? 124" xfId="92"/>
    <cellStyle name="?? 125" xfId="93"/>
    <cellStyle name="?? 126" xfId="94"/>
    <cellStyle name="?? 127" xfId="95"/>
    <cellStyle name="?? 128" xfId="96"/>
    <cellStyle name="?? 129" xfId="97"/>
    <cellStyle name="?? 13" xfId="98"/>
    <cellStyle name="?? 130" xfId="99"/>
    <cellStyle name="?? 131" xfId="100"/>
    <cellStyle name="?? 132" xfId="101"/>
    <cellStyle name="?? 133" xfId="102"/>
    <cellStyle name="?? 134" xfId="103"/>
    <cellStyle name="?? 135" xfId="104"/>
    <cellStyle name="?? 136" xfId="105"/>
    <cellStyle name="?? 137" xfId="106"/>
    <cellStyle name="?? 138" xfId="107"/>
    <cellStyle name="?? 139" xfId="108"/>
    <cellStyle name="?? 14" xfId="109"/>
    <cellStyle name="?? 140" xfId="110"/>
    <cellStyle name="?? 141" xfId="111"/>
    <cellStyle name="?? 142" xfId="112"/>
    <cellStyle name="?? 143" xfId="113"/>
    <cellStyle name="?? 144" xfId="114"/>
    <cellStyle name="?? 145" xfId="115"/>
    <cellStyle name="?? 146" xfId="116"/>
    <cellStyle name="?? 147" xfId="117"/>
    <cellStyle name="?? 148" xfId="118"/>
    <cellStyle name="?? 149" xfId="119"/>
    <cellStyle name="?? 15" xfId="120"/>
    <cellStyle name="?? 150" xfId="121"/>
    <cellStyle name="?? 151" xfId="122"/>
    <cellStyle name="?? 152" xfId="123"/>
    <cellStyle name="?? 153" xfId="124"/>
    <cellStyle name="?? 154" xfId="125"/>
    <cellStyle name="?? 155" xfId="126"/>
    <cellStyle name="?? 156" xfId="127"/>
    <cellStyle name="?? 157" xfId="128"/>
    <cellStyle name="?? 158" xfId="129"/>
    <cellStyle name="?? 159" xfId="130"/>
    <cellStyle name="?? 16" xfId="131"/>
    <cellStyle name="?? 160" xfId="132"/>
    <cellStyle name="?? 161" xfId="133"/>
    <cellStyle name="?? 162" xfId="134"/>
    <cellStyle name="?? 163" xfId="135"/>
    <cellStyle name="?? 164" xfId="136"/>
    <cellStyle name="?? 165" xfId="137"/>
    <cellStyle name="?? 166" xfId="138"/>
    <cellStyle name="?? 167" xfId="139"/>
    <cellStyle name="?? 168" xfId="140"/>
    <cellStyle name="?? 169" xfId="141"/>
    <cellStyle name="?? 17" xfId="142"/>
    <cellStyle name="?? 170" xfId="143"/>
    <cellStyle name="?? 171" xfId="144"/>
    <cellStyle name="?? 172" xfId="145"/>
    <cellStyle name="?? 173" xfId="146"/>
    <cellStyle name="?? 174" xfId="147"/>
    <cellStyle name="?? 175" xfId="148"/>
    <cellStyle name="?? 176" xfId="149"/>
    <cellStyle name="?? 177" xfId="150"/>
    <cellStyle name="?? 178" xfId="151"/>
    <cellStyle name="?? 179" xfId="152"/>
    <cellStyle name="?? 18" xfId="153"/>
    <cellStyle name="?? 180" xfId="154"/>
    <cellStyle name="?? 181" xfId="155"/>
    <cellStyle name="?? 182" xfId="156"/>
    <cellStyle name="?? 183" xfId="157"/>
    <cellStyle name="?? 184" xfId="158"/>
    <cellStyle name="?? 185" xfId="159"/>
    <cellStyle name="?? 186" xfId="160"/>
    <cellStyle name="?? 187" xfId="161"/>
    <cellStyle name="?? 188" xfId="162"/>
    <cellStyle name="?? 189" xfId="163"/>
    <cellStyle name="?? 19" xfId="164"/>
    <cellStyle name="?? 190" xfId="165"/>
    <cellStyle name="?? 191" xfId="166"/>
    <cellStyle name="?? 192" xfId="167"/>
    <cellStyle name="?? 193" xfId="168"/>
    <cellStyle name="?? 194" xfId="169"/>
    <cellStyle name="?? 195" xfId="170"/>
    <cellStyle name="?? 196" xfId="171"/>
    <cellStyle name="?? 197" xfId="172"/>
    <cellStyle name="?? 198" xfId="173"/>
    <cellStyle name="?? 199" xfId="174"/>
    <cellStyle name="?? 2" xfId="175"/>
    <cellStyle name="?? 20" xfId="176"/>
    <cellStyle name="?? 200" xfId="177"/>
    <cellStyle name="?? 201" xfId="178"/>
    <cellStyle name="?? 202" xfId="179"/>
    <cellStyle name="?? 203" xfId="180"/>
    <cellStyle name="?? 204" xfId="181"/>
    <cellStyle name="?? 205" xfId="182"/>
    <cellStyle name="?? 206" xfId="183"/>
    <cellStyle name="?? 207" xfId="184"/>
    <cellStyle name="?? 208" xfId="185"/>
    <cellStyle name="?? 209" xfId="186"/>
    <cellStyle name="?? 21" xfId="187"/>
    <cellStyle name="?? 210" xfId="188"/>
    <cellStyle name="?? 211" xfId="189"/>
    <cellStyle name="?? 212" xfId="190"/>
    <cellStyle name="?? 213" xfId="191"/>
    <cellStyle name="?? 214" xfId="192"/>
    <cellStyle name="?? 215" xfId="193"/>
    <cellStyle name="?? 216" xfId="194"/>
    <cellStyle name="?? 217" xfId="195"/>
    <cellStyle name="?? 218" xfId="196"/>
    <cellStyle name="?? 219" xfId="197"/>
    <cellStyle name="?? 22" xfId="198"/>
    <cellStyle name="?? 220" xfId="199"/>
    <cellStyle name="?? 221" xfId="200"/>
    <cellStyle name="?? 222" xfId="201"/>
    <cellStyle name="?? 223" xfId="202"/>
    <cellStyle name="?? 224" xfId="203"/>
    <cellStyle name="?? 225" xfId="204"/>
    <cellStyle name="?? 226" xfId="205"/>
    <cellStyle name="?? 227" xfId="206"/>
    <cellStyle name="?? 228" xfId="207"/>
    <cellStyle name="?? 229" xfId="208"/>
    <cellStyle name="?? 23" xfId="209"/>
    <cellStyle name="?? 230" xfId="210"/>
    <cellStyle name="?? 231" xfId="211"/>
    <cellStyle name="?? 232" xfId="212"/>
    <cellStyle name="?? 233" xfId="213"/>
    <cellStyle name="?? 234" xfId="214"/>
    <cellStyle name="?? 235" xfId="215"/>
    <cellStyle name="?? 236" xfId="216"/>
    <cellStyle name="?? 237" xfId="217"/>
    <cellStyle name="?? 238" xfId="218"/>
    <cellStyle name="?? 239" xfId="219"/>
    <cellStyle name="?? 24" xfId="220"/>
    <cellStyle name="?? 240" xfId="221"/>
    <cellStyle name="?? 241" xfId="222"/>
    <cellStyle name="?? 242" xfId="223"/>
    <cellStyle name="?? 25" xfId="224"/>
    <cellStyle name="?? 26" xfId="225"/>
    <cellStyle name="?? 27" xfId="226"/>
    <cellStyle name="?? 28" xfId="227"/>
    <cellStyle name="?? 29" xfId="228"/>
    <cellStyle name="?? 3" xfId="229"/>
    <cellStyle name="?? 30" xfId="230"/>
    <cellStyle name="?? 31" xfId="231"/>
    <cellStyle name="?? 32" xfId="232"/>
    <cellStyle name="?? 33" xfId="233"/>
    <cellStyle name="?? 34" xfId="234"/>
    <cellStyle name="?? 35" xfId="235"/>
    <cellStyle name="?? 36" xfId="236"/>
    <cellStyle name="?? 37" xfId="237"/>
    <cellStyle name="?? 38" xfId="238"/>
    <cellStyle name="?? 39" xfId="239"/>
    <cellStyle name="?? 4" xfId="240"/>
    <cellStyle name="?? 40" xfId="241"/>
    <cellStyle name="?? 41" xfId="242"/>
    <cellStyle name="?? 42" xfId="243"/>
    <cellStyle name="?? 43" xfId="244"/>
    <cellStyle name="?? 44" xfId="245"/>
    <cellStyle name="?? 45" xfId="246"/>
    <cellStyle name="?? 46" xfId="247"/>
    <cellStyle name="?? 47" xfId="248"/>
    <cellStyle name="?? 48" xfId="249"/>
    <cellStyle name="?? 49" xfId="250"/>
    <cellStyle name="?? 5" xfId="251"/>
    <cellStyle name="?? 50" xfId="252"/>
    <cellStyle name="?? 51" xfId="253"/>
    <cellStyle name="?? 52" xfId="254"/>
    <cellStyle name="?? 53" xfId="255"/>
    <cellStyle name="?? 54" xfId="256"/>
    <cellStyle name="?? 55" xfId="257"/>
    <cellStyle name="?? 56" xfId="258"/>
    <cellStyle name="?? 57" xfId="259"/>
    <cellStyle name="?? 58" xfId="260"/>
    <cellStyle name="?? 59" xfId="261"/>
    <cellStyle name="?? 6" xfId="262"/>
    <cellStyle name="?? 60" xfId="263"/>
    <cellStyle name="?? 61" xfId="264"/>
    <cellStyle name="?? 62" xfId="265"/>
    <cellStyle name="?? 63" xfId="266"/>
    <cellStyle name="?? 64" xfId="267"/>
    <cellStyle name="?? 65" xfId="268"/>
    <cellStyle name="?? 66" xfId="269"/>
    <cellStyle name="?? 67" xfId="270"/>
    <cellStyle name="?? 68" xfId="271"/>
    <cellStyle name="?? 69" xfId="272"/>
    <cellStyle name="?? 7" xfId="273"/>
    <cellStyle name="?? 70" xfId="274"/>
    <cellStyle name="?? 71" xfId="275"/>
    <cellStyle name="?? 72" xfId="276"/>
    <cellStyle name="?? 73" xfId="277"/>
    <cellStyle name="?? 74" xfId="278"/>
    <cellStyle name="?? 75" xfId="279"/>
    <cellStyle name="?? 76" xfId="280"/>
    <cellStyle name="?? 77" xfId="281"/>
    <cellStyle name="?? 78" xfId="282"/>
    <cellStyle name="?? 79" xfId="283"/>
    <cellStyle name="?? 8" xfId="284"/>
    <cellStyle name="?? 80" xfId="285"/>
    <cellStyle name="?? 81" xfId="286"/>
    <cellStyle name="?? 82" xfId="287"/>
    <cellStyle name="?? 83" xfId="288"/>
    <cellStyle name="?? 84" xfId="289"/>
    <cellStyle name="?? 85" xfId="290"/>
    <cellStyle name="?? 86" xfId="291"/>
    <cellStyle name="?? 87" xfId="292"/>
    <cellStyle name="?? 88" xfId="293"/>
    <cellStyle name="?? 89" xfId="294"/>
    <cellStyle name="?? 9" xfId="295"/>
    <cellStyle name="?? 90" xfId="296"/>
    <cellStyle name="?? 91" xfId="297"/>
    <cellStyle name="?? 92" xfId="298"/>
    <cellStyle name="?? 93" xfId="299"/>
    <cellStyle name="?? 94" xfId="300"/>
    <cellStyle name="?? 95" xfId="301"/>
    <cellStyle name="?? 96" xfId="302"/>
    <cellStyle name="?? 97" xfId="303"/>
    <cellStyle name="?? 98" xfId="304"/>
    <cellStyle name="?? 99" xfId="305"/>
    <cellStyle name="?_x001d_??%U©÷u&amp;H©÷9_x0008_? s_x000a__x0007__x0001__x0001_" xfId="306"/>
    <cellStyle name="???? [0.00]_BE-BQ" xfId="307"/>
    <cellStyle name="??????" xfId="308"/>
    <cellStyle name="?????? 2" xfId="309"/>
    <cellStyle name="????[0]_Sheet1" xfId="310"/>
    <cellStyle name="????_??" xfId="311"/>
    <cellStyle name="???[0]_?? DI" xfId="312"/>
    <cellStyle name="???_?? DI" xfId="313"/>
    <cellStyle name="??[0]_BRE" xfId="314"/>
    <cellStyle name="??_ ??? ???? " xfId="315"/>
    <cellStyle name="??A? [0]_laroux_1_¢¬???¢â? " xfId="316"/>
    <cellStyle name="??A?_laroux_1_¢¬???¢â? " xfId="317"/>
    <cellStyle name="?¡±¢¥?_?¨ù??¢´¢¥_¢¬???¢â? " xfId="318"/>
    <cellStyle name="?ðÇ%U?&amp;H?_x0008_?s_x000a__x0007__x0001__x0001_" xfId="319"/>
    <cellStyle name="_1 TONG HOP - CA NA" xfId="320"/>
    <cellStyle name="_Bang Chi tieu (2)" xfId="321"/>
    <cellStyle name="_BAO GIA NGAY 24-10-08 (co dam)" xfId="322"/>
    <cellStyle name="_Book1" xfId="323"/>
    <cellStyle name="_Book1 2" xfId="324"/>
    <cellStyle name="_Book1_Kh ql62 (2010) 11-09" xfId="325"/>
    <cellStyle name="_C.cong+B.luong-Sanluong" xfId="326"/>
    <cellStyle name="_DO-D1500-KHONG CO TRONG DT" xfId="327"/>
    <cellStyle name="_Duyet TK thay đôi" xfId="328"/>
    <cellStyle name="_Duyet TK thay đôi 2" xfId="329"/>
    <cellStyle name="_GOITHAUSO2" xfId="330"/>
    <cellStyle name="_GOITHAUSO3" xfId="331"/>
    <cellStyle name="_GOITHAUSO4" xfId="332"/>
    <cellStyle name="_HaHoa_TDT_DienCSang" xfId="333"/>
    <cellStyle name="_HaHoa_TDT_DienCSang 2" xfId="334"/>
    <cellStyle name="_HaHoa19-5-07" xfId="335"/>
    <cellStyle name="_HaHoa19-5-07 2" xfId="336"/>
    <cellStyle name="_Huong CHI tieu Nhiem vu CTMTQG 2014(1)" xfId="337"/>
    <cellStyle name="_Kh ql62 (2010) 11-09" xfId="394"/>
    <cellStyle name="_KH.DTC.gd2016-2020 tinh (T2-2015)" xfId="395"/>
    <cellStyle name="_KT (2)" xfId="338"/>
    <cellStyle name="_KT (2)_1" xfId="339"/>
    <cellStyle name="_KT (2)_2" xfId="340"/>
    <cellStyle name="_KT (2)_2_TG-TH" xfId="341"/>
    <cellStyle name="_KT (2)_2_TG-TH_BANG TONG HOP TINH HINH THANH QUYET TOAN (MOI I)" xfId="342"/>
    <cellStyle name="_KT (2)_2_TG-TH_BAO GIA NGAY 24-10-08 (co dam)" xfId="343"/>
    <cellStyle name="_KT (2)_2_TG-TH_Book1" xfId="344"/>
    <cellStyle name="_KT (2)_2_TG-TH_Book1_1" xfId="345"/>
    <cellStyle name="_KT (2)_2_TG-TH_CAU Khanh Nam(Thi Cong)" xfId="346"/>
    <cellStyle name="_KT (2)_2_TG-TH_DU TRU VAT TU" xfId="347"/>
    <cellStyle name="_KT (2)_2_TG-TH_ÿÿÿÿÿ" xfId="348"/>
    <cellStyle name="_KT (2)_3" xfId="349"/>
    <cellStyle name="_KT (2)_3_TG-TH" xfId="350"/>
    <cellStyle name="_KT (2)_3_TG-TH_PERSONAL" xfId="351"/>
    <cellStyle name="_KT (2)_3_TG-TH_PERSONAL_Book1" xfId="352"/>
    <cellStyle name="_KT (2)_3_TG-TH_PERSONAL_Tong hop KHCB 2001" xfId="353"/>
    <cellStyle name="_KT (2)_4" xfId="354"/>
    <cellStyle name="_KT (2)_4_BANG TONG HOP TINH HINH THANH QUYET TOAN (MOI I)" xfId="355"/>
    <cellStyle name="_KT (2)_4_BAO GIA NGAY 24-10-08 (co dam)" xfId="356"/>
    <cellStyle name="_KT (2)_4_Book1" xfId="357"/>
    <cellStyle name="_KT (2)_4_Book1_1" xfId="358"/>
    <cellStyle name="_KT (2)_4_CAU Khanh Nam(Thi Cong)" xfId="359"/>
    <cellStyle name="_KT (2)_4_DU TRU VAT TU" xfId="360"/>
    <cellStyle name="_KT (2)_4_TG-TH" xfId="361"/>
    <cellStyle name="_KT (2)_4_ÿÿÿÿÿ" xfId="362"/>
    <cellStyle name="_KT (2)_5" xfId="363"/>
    <cellStyle name="_KT (2)_5_BANG TONG HOP TINH HINH THANH QUYET TOAN (MOI I)" xfId="364"/>
    <cellStyle name="_KT (2)_5_BAO GIA NGAY 24-10-08 (co dam)" xfId="365"/>
    <cellStyle name="_KT (2)_5_Book1" xfId="366"/>
    <cellStyle name="_KT (2)_5_Book1_1" xfId="367"/>
    <cellStyle name="_KT (2)_5_CAU Khanh Nam(Thi Cong)" xfId="368"/>
    <cellStyle name="_KT (2)_5_DU TRU VAT TU" xfId="369"/>
    <cellStyle name="_KT (2)_5_ÿÿÿÿÿ" xfId="370"/>
    <cellStyle name="_KT (2)_PERSONAL" xfId="371"/>
    <cellStyle name="_KT (2)_PERSONAL_Book1" xfId="372"/>
    <cellStyle name="_KT (2)_PERSONAL_Tong hop KHCB 2001" xfId="373"/>
    <cellStyle name="_KT (2)_TG-TH" xfId="374"/>
    <cellStyle name="_KT_TG" xfId="375"/>
    <cellStyle name="_KT_TG_1" xfId="376"/>
    <cellStyle name="_KT_TG_1_BANG TONG HOP TINH HINH THANH QUYET TOAN (MOI I)" xfId="377"/>
    <cellStyle name="_KT_TG_1_BAO GIA NGAY 24-10-08 (co dam)" xfId="378"/>
    <cellStyle name="_KT_TG_1_Book1" xfId="379"/>
    <cellStyle name="_KT_TG_1_Book1_1" xfId="380"/>
    <cellStyle name="_KT_TG_1_CAU Khanh Nam(Thi Cong)" xfId="381"/>
    <cellStyle name="_KT_TG_1_DU TRU VAT TU" xfId="382"/>
    <cellStyle name="_KT_TG_1_ÿÿÿÿÿ" xfId="383"/>
    <cellStyle name="_KT_TG_2" xfId="384"/>
    <cellStyle name="_KT_TG_2_BANG TONG HOP TINH HINH THANH QUYET TOAN (MOI I)" xfId="385"/>
    <cellStyle name="_KT_TG_2_BAO GIA NGAY 24-10-08 (co dam)" xfId="386"/>
    <cellStyle name="_KT_TG_2_Book1" xfId="387"/>
    <cellStyle name="_KT_TG_2_Book1_1" xfId="388"/>
    <cellStyle name="_KT_TG_2_CAU Khanh Nam(Thi Cong)" xfId="389"/>
    <cellStyle name="_KT_TG_2_DU TRU VAT TU" xfId="390"/>
    <cellStyle name="_KT_TG_2_ÿÿÿÿÿ" xfId="391"/>
    <cellStyle name="_KT_TG_3" xfId="392"/>
    <cellStyle name="_KT_TG_4" xfId="393"/>
    <cellStyle name="_mau so 3" xfId="396"/>
    <cellStyle name="_MauThanTKKT-goi7-DonGia2143(vl t7)" xfId="397"/>
    <cellStyle name="_MauThanTKKT-goi7-DonGia2143(vl t7) 2" xfId="398"/>
    <cellStyle name="_PERSONAL" xfId="399"/>
    <cellStyle name="_PERSONAL_Book1" xfId="400"/>
    <cellStyle name="_PERSONAL_Tong hop KHCB 2001" xfId="401"/>
    <cellStyle name="_Q TOAN  SCTX QL.62 QUI I ( oanh)" xfId="402"/>
    <cellStyle name="_Q TOAN  SCTX QL.62 QUI II ( oanh)" xfId="403"/>
    <cellStyle name="_QT SCTXQL62_QT1 (Cty QL)" xfId="404"/>
    <cellStyle name="_Sheet1" xfId="405"/>
    <cellStyle name="_Sheet2" xfId="406"/>
    <cellStyle name="_TG-TH" xfId="407"/>
    <cellStyle name="_TG-TH_1" xfId="408"/>
    <cellStyle name="_TG-TH_1_BANG TONG HOP TINH HINH THANH QUYET TOAN (MOI I)" xfId="409"/>
    <cellStyle name="_TG-TH_1_BAO GIA NGAY 24-10-08 (co dam)" xfId="410"/>
    <cellStyle name="_TG-TH_1_Book1" xfId="411"/>
    <cellStyle name="_TG-TH_1_Book1_1" xfId="412"/>
    <cellStyle name="_TG-TH_1_CAU Khanh Nam(Thi Cong)" xfId="413"/>
    <cellStyle name="_TG-TH_1_DU TRU VAT TU" xfId="414"/>
    <cellStyle name="_TG-TH_1_ÿÿÿÿÿ" xfId="415"/>
    <cellStyle name="_TG-TH_2" xfId="416"/>
    <cellStyle name="_TG-TH_2_BANG TONG HOP TINH HINH THANH QUYET TOAN (MOI I)" xfId="417"/>
    <cellStyle name="_TG-TH_2_BAO GIA NGAY 24-10-08 (co dam)" xfId="418"/>
    <cellStyle name="_TG-TH_2_Book1" xfId="419"/>
    <cellStyle name="_TG-TH_2_Book1_1" xfId="420"/>
    <cellStyle name="_TG-TH_2_CAU Khanh Nam(Thi Cong)" xfId="421"/>
    <cellStyle name="_TG-TH_2_DU TRU VAT TU" xfId="422"/>
    <cellStyle name="_TG-TH_2_ÿÿÿÿÿ" xfId="423"/>
    <cellStyle name="_TG-TH_3" xfId="424"/>
    <cellStyle name="_TG-TH_4" xfId="425"/>
    <cellStyle name="_Tong dutoan PP LAHAI" xfId="426"/>
    <cellStyle name="_ÿÿÿÿÿ" xfId="427"/>
    <cellStyle name="_ÿÿÿÿÿ 2" xfId="428"/>
    <cellStyle name="_ÿÿÿÿÿ_Kh ql62 (2010) 11-09" xfId="429"/>
    <cellStyle name="~1" xfId="430"/>
    <cellStyle name="~1 2" xfId="431"/>
    <cellStyle name="»õ±Ò[0]_Sheet1" xfId="432"/>
    <cellStyle name="»õ±Ò_Sheet1" xfId="433"/>
    <cellStyle name="•W?_Format" xfId="434"/>
    <cellStyle name="•W€_’·Šú‰p•¶" xfId="435"/>
    <cellStyle name="•W_’·Šú‰p•¶" xfId="436"/>
    <cellStyle name="W_MARINE" xfId="437"/>
    <cellStyle name="0" xfId="438"/>
    <cellStyle name="0 2" xfId="439"/>
    <cellStyle name="0.0" xfId="440"/>
    <cellStyle name="0.0 2" xfId="441"/>
    <cellStyle name="0.0 3" xfId="442"/>
    <cellStyle name="0.0 4" xfId="443"/>
    <cellStyle name="0.00" xfId="444"/>
    <cellStyle name="0.00 2" xfId="445"/>
    <cellStyle name="0.00 3" xfId="446"/>
    <cellStyle name="0.00 4" xfId="447"/>
    <cellStyle name="1" xfId="448"/>
    <cellStyle name="1 2" xfId="449"/>
    <cellStyle name="1 3" xfId="450"/>
    <cellStyle name="1 4" xfId="451"/>
    <cellStyle name="1_BAO GIA NGAY 24-10-08 (co dam)" xfId="452"/>
    <cellStyle name="1_BAO GIA NGAY 24-10-08 (co dam) 2" xfId="453"/>
    <cellStyle name="1_Book1" xfId="454"/>
    <cellStyle name="1_Book1 2" xfId="455"/>
    <cellStyle name="1_Book1_1" xfId="456"/>
    <cellStyle name="1_Book1_1 2" xfId="457"/>
    <cellStyle name="1_Cau thuy dien Ban La (Cu Anh)" xfId="458"/>
    <cellStyle name="1_Cau thuy dien Ban La (Cu Anh) 2" xfId="459"/>
    <cellStyle name="1_Du toan 558 (Km17+508.12 - Km 22)" xfId="460"/>
    <cellStyle name="1_Du toan 558 (Km17+508.12 - Km 22) 2" xfId="461"/>
    <cellStyle name="1_Gia_VLQL48_duyet " xfId="462"/>
    <cellStyle name="1_Gia_VLQL48_duyet  2" xfId="463"/>
    <cellStyle name="1_Kh ql62 (2010) 11-09" xfId="466"/>
    <cellStyle name="1_Kh ql62 (2010) 11-09 2" xfId="467"/>
    <cellStyle name="1_KlQdinhduyet" xfId="464"/>
    <cellStyle name="1_KlQdinhduyet 2" xfId="465"/>
    <cellStyle name="1_ÿÿÿÿÿ" xfId="468"/>
    <cellStyle name="1_ÿÿÿÿÿ 2" xfId="469"/>
    <cellStyle name="1_ÿÿÿÿÿ_Kh ql62 (2010) 11-09" xfId="470"/>
    <cellStyle name="1_ÿÿÿÿÿ_Kh ql62 (2010) 11-09 2" xfId="471"/>
    <cellStyle name="18" xfId="472"/>
    <cellStyle name="¹éºÐÀ²_      " xfId="473"/>
    <cellStyle name="2" xfId="474"/>
    <cellStyle name="2 2" xfId="475"/>
    <cellStyle name="2 3" xfId="476"/>
    <cellStyle name="2 4" xfId="477"/>
    <cellStyle name="2_Book1" xfId="478"/>
    <cellStyle name="2_Book1 2" xfId="479"/>
    <cellStyle name="2_Book1_1" xfId="480"/>
    <cellStyle name="2_Book1_1 2" xfId="481"/>
    <cellStyle name="2_Cau thuy dien Ban La (Cu Anh)" xfId="482"/>
    <cellStyle name="2_Cau thuy dien Ban La (Cu Anh) 2" xfId="483"/>
    <cellStyle name="2_Du toan 558 (Km17+508.12 - Km 22)" xfId="484"/>
    <cellStyle name="2_Du toan 558 (Km17+508.12 - Km 22) 2" xfId="485"/>
    <cellStyle name="2_Gia_VLQL48_duyet " xfId="486"/>
    <cellStyle name="2_Gia_VLQL48_duyet  2" xfId="487"/>
    <cellStyle name="2_KlQdinhduyet" xfId="488"/>
    <cellStyle name="2_KlQdinhduyet 2" xfId="489"/>
    <cellStyle name="2_ÿÿÿÿÿ" xfId="490"/>
    <cellStyle name="2_ÿÿÿÿÿ 2" xfId="491"/>
    <cellStyle name="20% - Accent1 2" xfId="492"/>
    <cellStyle name="20% - Accent1 3" xfId="493"/>
    <cellStyle name="20% - Accent1 4" xfId="494"/>
    <cellStyle name="20% - Accent2 2" xfId="495"/>
    <cellStyle name="20% - Accent2 3" xfId="496"/>
    <cellStyle name="20% - Accent2 4" xfId="497"/>
    <cellStyle name="20% - Accent3 2" xfId="498"/>
    <cellStyle name="20% - Accent3 3" xfId="499"/>
    <cellStyle name="20% - Accent3 4" xfId="500"/>
    <cellStyle name="20% - Accent4 2" xfId="501"/>
    <cellStyle name="20% - Accent4 3" xfId="502"/>
    <cellStyle name="20% - Accent4 4" xfId="503"/>
    <cellStyle name="20% - Accent5 2" xfId="504"/>
    <cellStyle name="20% - Accent5 3" xfId="505"/>
    <cellStyle name="20% - Accent5 4" xfId="506"/>
    <cellStyle name="20% - Accent6 2" xfId="507"/>
    <cellStyle name="20% - Accent6 3" xfId="508"/>
    <cellStyle name="20% - Accent6 4" xfId="509"/>
    <cellStyle name="-2001" xfId="510"/>
    <cellStyle name="-2001 2" xfId="511"/>
    <cellStyle name="3" xfId="512"/>
    <cellStyle name="3 2" xfId="513"/>
    <cellStyle name="3 3" xfId="514"/>
    <cellStyle name="3 4" xfId="515"/>
    <cellStyle name="3_Book1" xfId="516"/>
    <cellStyle name="3_Book1 2" xfId="517"/>
    <cellStyle name="3_Book1_1" xfId="518"/>
    <cellStyle name="3_Book1_1 2" xfId="519"/>
    <cellStyle name="3_Cau thuy dien Ban La (Cu Anh)" xfId="520"/>
    <cellStyle name="3_Cau thuy dien Ban La (Cu Anh) 2" xfId="521"/>
    <cellStyle name="3_Du toan 558 (Km17+508.12 - Km 22)" xfId="522"/>
    <cellStyle name="3_Du toan 558 (Km17+508.12 - Km 22) 2" xfId="523"/>
    <cellStyle name="3_Gia_VLQL48_duyet " xfId="524"/>
    <cellStyle name="3_Gia_VLQL48_duyet  2" xfId="525"/>
    <cellStyle name="3_KlQdinhduyet" xfId="526"/>
    <cellStyle name="3_KlQdinhduyet 2" xfId="527"/>
    <cellStyle name="3_ÿÿÿÿÿ" xfId="528"/>
    <cellStyle name="3_ÿÿÿÿÿ 2" xfId="529"/>
    <cellStyle name="³£¹æ_GZ TV" xfId="530"/>
    <cellStyle name="4" xfId="531"/>
    <cellStyle name="4 2" xfId="532"/>
    <cellStyle name="4 3" xfId="533"/>
    <cellStyle name="4 4" xfId="534"/>
    <cellStyle name="4_Book1" xfId="535"/>
    <cellStyle name="4_Book1 2" xfId="536"/>
    <cellStyle name="4_Book1_1" xfId="537"/>
    <cellStyle name="4_Book1_1 2" xfId="538"/>
    <cellStyle name="4_Cau thuy dien Ban La (Cu Anh)" xfId="539"/>
    <cellStyle name="4_Cau thuy dien Ban La (Cu Anh) 2" xfId="540"/>
    <cellStyle name="4_Du toan 558 (Km17+508.12 - Km 22)" xfId="541"/>
    <cellStyle name="4_Du toan 558 (Km17+508.12 - Km 22) 2" xfId="542"/>
    <cellStyle name="4_Gia_VLQL48_duyet " xfId="543"/>
    <cellStyle name="4_Gia_VLQL48_duyet  2" xfId="544"/>
    <cellStyle name="4_KlQdinhduyet" xfId="545"/>
    <cellStyle name="4_KlQdinhduyet 2" xfId="546"/>
    <cellStyle name="4_ÿÿÿÿÿ" xfId="547"/>
    <cellStyle name="4_ÿÿÿÿÿ 2" xfId="548"/>
    <cellStyle name="40% - Accent1 2" xfId="549"/>
    <cellStyle name="40% - Accent1 3" xfId="550"/>
    <cellStyle name="40% - Accent1 4" xfId="551"/>
    <cellStyle name="40% - Accent2 2" xfId="552"/>
    <cellStyle name="40% - Accent2 3" xfId="553"/>
    <cellStyle name="40% - Accent2 4" xfId="554"/>
    <cellStyle name="40% - Accent3 2" xfId="555"/>
    <cellStyle name="40% - Accent3 3" xfId="556"/>
    <cellStyle name="40% - Accent3 4" xfId="557"/>
    <cellStyle name="40% - Accent4 2" xfId="558"/>
    <cellStyle name="40% - Accent4 3" xfId="559"/>
    <cellStyle name="40% - Accent4 4" xfId="560"/>
    <cellStyle name="40% - Accent5 2" xfId="561"/>
    <cellStyle name="40% - Accent5 3" xfId="562"/>
    <cellStyle name="40% - Accent5 4" xfId="563"/>
    <cellStyle name="40% - Accent6 2" xfId="564"/>
    <cellStyle name="40% - Accent6 3" xfId="565"/>
    <cellStyle name="40% - Accent6 4" xfId="566"/>
    <cellStyle name="6" xfId="567"/>
    <cellStyle name="6 2" xfId="568"/>
    <cellStyle name="6 3" xfId="569"/>
    <cellStyle name="6 4" xfId="570"/>
    <cellStyle name="60% - Accent1 2" xfId="571"/>
    <cellStyle name="60% - Accent1 3" xfId="572"/>
    <cellStyle name="60% - Accent1 4" xfId="573"/>
    <cellStyle name="60% - Accent2 2" xfId="574"/>
    <cellStyle name="60% - Accent2 3" xfId="575"/>
    <cellStyle name="60% - Accent2 4" xfId="576"/>
    <cellStyle name="60% - Accent3 2" xfId="577"/>
    <cellStyle name="60% - Accent3 3" xfId="578"/>
    <cellStyle name="60% - Accent3 4" xfId="579"/>
    <cellStyle name="60% - Accent4 2" xfId="580"/>
    <cellStyle name="60% - Accent4 3" xfId="581"/>
    <cellStyle name="60% - Accent4 4" xfId="582"/>
    <cellStyle name="60% - Accent5 2" xfId="583"/>
    <cellStyle name="60% - Accent5 3" xfId="584"/>
    <cellStyle name="60% - Accent5 4" xfId="585"/>
    <cellStyle name="60% - Accent6 2" xfId="586"/>
    <cellStyle name="60% - Accent6 3" xfId="587"/>
    <cellStyle name="60% - Accent6 4" xfId="588"/>
    <cellStyle name="9" xfId="589"/>
    <cellStyle name="9 2" xfId="590"/>
    <cellStyle name="Accent1 2" xfId="591"/>
    <cellStyle name="Accent1 3" xfId="592"/>
    <cellStyle name="Accent1 4" xfId="593"/>
    <cellStyle name="Accent2 2" xfId="594"/>
    <cellStyle name="Accent2 3" xfId="595"/>
    <cellStyle name="Accent2 4" xfId="596"/>
    <cellStyle name="Accent3 2" xfId="597"/>
    <cellStyle name="Accent3 3" xfId="598"/>
    <cellStyle name="Accent3 4" xfId="599"/>
    <cellStyle name="Accent4 2" xfId="600"/>
    <cellStyle name="Accent4 3" xfId="601"/>
    <cellStyle name="Accent4 4" xfId="602"/>
    <cellStyle name="Accent5 2" xfId="603"/>
    <cellStyle name="Accent5 3" xfId="604"/>
    <cellStyle name="Accent5 4" xfId="605"/>
    <cellStyle name="Accent6 2" xfId="606"/>
    <cellStyle name="Accent6 3" xfId="607"/>
    <cellStyle name="Accent6 4" xfId="608"/>
    <cellStyle name="ÅëÈ­ [0]_      " xfId="609"/>
    <cellStyle name="AeE­ [0]_INQUIRY ¿?¾÷AßAø " xfId="610"/>
    <cellStyle name="ÅëÈ­ [0]_L601CPT" xfId="611"/>
    <cellStyle name="ÅëÈ­_      " xfId="612"/>
    <cellStyle name="AeE­_INQUIRY ¿?¾÷AßAø " xfId="613"/>
    <cellStyle name="ÅëÈ­_L601CPT" xfId="614"/>
    <cellStyle name="args.style" xfId="615"/>
    <cellStyle name="at" xfId="616"/>
    <cellStyle name="at 2" xfId="617"/>
    <cellStyle name="ÄÞ¸¶ [0]_      " xfId="618"/>
    <cellStyle name="AÞ¸¶ [0]_INQUIRY ¿?¾÷AßAø " xfId="619"/>
    <cellStyle name="ÄÞ¸¶_      " xfId="620"/>
    <cellStyle name="AÞ¸¶_INQUIRY ¿?¾÷AßAø " xfId="621"/>
    <cellStyle name="AutoFormat Options" xfId="622"/>
    <cellStyle name="Bad 2" xfId="623"/>
    <cellStyle name="Bad 3" xfId="624"/>
    <cellStyle name="Bad 4" xfId="625"/>
    <cellStyle name="Body" xfId="626"/>
    <cellStyle name="Body 2" xfId="627"/>
    <cellStyle name="C?AØ_¿?¾÷CoE² " xfId="628"/>
    <cellStyle name="C~1" xfId="629"/>
    <cellStyle name="C~1 2" xfId="630"/>
    <cellStyle name="Ç¥ÁØ_      " xfId="631"/>
    <cellStyle name="C￥AØ_¿μ¾÷CoE² " xfId="632"/>
    <cellStyle name="Ç¥ÁØ_±¸¹Ì´ëÃ¥" xfId="633"/>
    <cellStyle name="C￥AØ_Sheet1_¿μ¾÷CoE² " xfId="634"/>
    <cellStyle name="Ç§Î»·Ö¸ô[0]_Sheet1" xfId="635"/>
    <cellStyle name="Ç§Î»·Ö¸ô_Sheet1" xfId="636"/>
    <cellStyle name="Calc Currency (0)" xfId="637"/>
    <cellStyle name="Calc Currency (0) 2" xfId="638"/>
    <cellStyle name="Calc Currency (0) 3" xfId="639"/>
    <cellStyle name="Calc Currency (0) 4" xfId="640"/>
    <cellStyle name="Calc Currency (2)" xfId="641"/>
    <cellStyle name="Calc Currency (2) 2" xfId="642"/>
    <cellStyle name="Calc Percent (0)" xfId="643"/>
    <cellStyle name="Calc Percent (1)" xfId="644"/>
    <cellStyle name="Calc Percent (2)" xfId="645"/>
    <cellStyle name="Calc Percent (2) 2" xfId="646"/>
    <cellStyle name="Calc Units (0)" xfId="647"/>
    <cellStyle name="Calc Units (0) 2" xfId="648"/>
    <cellStyle name="Calc Units (1)" xfId="649"/>
    <cellStyle name="Calc Units (1) 2" xfId="650"/>
    <cellStyle name="Calc Units (2)" xfId="651"/>
    <cellStyle name="Calc Units (2) 2" xfId="652"/>
    <cellStyle name="Calculation 2" xfId="653"/>
    <cellStyle name="Calculation 3" xfId="654"/>
    <cellStyle name="Calculation 4" xfId="655"/>
    <cellStyle name="category" xfId="656"/>
    <cellStyle name="category 2" xfId="657"/>
    <cellStyle name="category 3" xfId="658"/>
    <cellStyle name="category 4" xfId="659"/>
    <cellStyle name="Cerrency_Sheet2_XANGDAU" xfId="660"/>
    <cellStyle name="Check Cell 2" xfId="774"/>
    <cellStyle name="Check Cell 3" xfId="775"/>
    <cellStyle name="Check Cell 4" xfId="776"/>
    <cellStyle name="Chi phÝ kh¸c_Book1" xfId="777"/>
    <cellStyle name="CHUONG" xfId="778"/>
    <cellStyle name="CHUONG 2" xfId="779"/>
    <cellStyle name="Comma" xfId="1" builtinId="3"/>
    <cellStyle name="Comma  - Style1" xfId="661"/>
    <cellStyle name="Comma  - Style1 2" xfId="662"/>
    <cellStyle name="Comma  - Style2" xfId="663"/>
    <cellStyle name="Comma  - Style2 2" xfId="664"/>
    <cellStyle name="Comma  - Style3" xfId="665"/>
    <cellStyle name="Comma  - Style3 2" xfId="666"/>
    <cellStyle name="Comma  - Style4" xfId="667"/>
    <cellStyle name="Comma  - Style4 2" xfId="668"/>
    <cellStyle name="Comma  - Style5" xfId="669"/>
    <cellStyle name="Comma  - Style5 2" xfId="670"/>
    <cellStyle name="Comma  - Style6" xfId="671"/>
    <cellStyle name="Comma  - Style6 2" xfId="672"/>
    <cellStyle name="Comma  - Style7" xfId="673"/>
    <cellStyle name="Comma  - Style7 2" xfId="674"/>
    <cellStyle name="Comma  - Style8" xfId="675"/>
    <cellStyle name="Comma  - Style8 2" xfId="676"/>
    <cellStyle name="Comma [00]" xfId="677"/>
    <cellStyle name="Comma [00] 2" xfId="678"/>
    <cellStyle name="Comma 10" xfId="679"/>
    <cellStyle name="Comma 10 10" xfId="4"/>
    <cellStyle name="Comma 10 10 10" xfId="5"/>
    <cellStyle name="Comma 10 10 2" xfId="680"/>
    <cellStyle name="Comma 10 10 2 2" xfId="681"/>
    <cellStyle name="Comma 10 10 3" xfId="682"/>
    <cellStyle name="Comma 10 2" xfId="683"/>
    <cellStyle name="Comma 11" xfId="684"/>
    <cellStyle name="Comma 12" xfId="685"/>
    <cellStyle name="Comma 12 2" xfId="6"/>
    <cellStyle name="Comma 13" xfId="686"/>
    <cellStyle name="Comma 14" xfId="7"/>
    <cellStyle name="Comma 14 2" xfId="8"/>
    <cellStyle name="Comma 14 2 2" xfId="687"/>
    <cellStyle name="Comma 14 3" xfId="688"/>
    <cellStyle name="Comma 14 4" xfId="689"/>
    <cellStyle name="Comma 15" xfId="690"/>
    <cellStyle name="Comma 15 2" xfId="691"/>
    <cellStyle name="Comma 15 2 2" xfId="692"/>
    <cellStyle name="Comma 15 3" xfId="693"/>
    <cellStyle name="Comma 16" xfId="694"/>
    <cellStyle name="Comma 17" xfId="695"/>
    <cellStyle name="Comma 18" xfId="696"/>
    <cellStyle name="Comma 19" xfId="697"/>
    <cellStyle name="Comma 2" xfId="9"/>
    <cellStyle name="Comma 2 2" xfId="698"/>
    <cellStyle name="Comma 2 2 2" xfId="699"/>
    <cellStyle name="Comma 2 2 3" xfId="700"/>
    <cellStyle name="Comma 2 28" xfId="701"/>
    <cellStyle name="Comma 2 3" xfId="702"/>
    <cellStyle name="Comma 2 4" xfId="703"/>
    <cellStyle name="Comma 2 5" xfId="704"/>
    <cellStyle name="Comma 2_BC THUC HIEN CA NAM 2011 " xfId="705"/>
    <cellStyle name="Comma 20" xfId="706"/>
    <cellStyle name="Comma 21" xfId="707"/>
    <cellStyle name="Comma 21 2" xfId="708"/>
    <cellStyle name="Comma 21 2 2" xfId="709"/>
    <cellStyle name="Comma 21 3" xfId="710"/>
    <cellStyle name="Comma 22" xfId="711"/>
    <cellStyle name="Comma 22 2" xfId="712"/>
    <cellStyle name="Comma 22 2 2" xfId="713"/>
    <cellStyle name="Comma 22 3" xfId="714"/>
    <cellStyle name="Comma 23" xfId="715"/>
    <cellStyle name="Comma 23 2" xfId="716"/>
    <cellStyle name="Comma 23 2 2" xfId="717"/>
    <cellStyle name="Comma 23 3" xfId="718"/>
    <cellStyle name="Comma 24" xfId="719"/>
    <cellStyle name="Comma 24 2" xfId="720"/>
    <cellStyle name="Comma 24 2 2" xfId="721"/>
    <cellStyle name="Comma 24 3" xfId="722"/>
    <cellStyle name="Comma 25" xfId="723"/>
    <cellStyle name="Comma 26" xfId="724"/>
    <cellStyle name="Comma 26 2" xfId="725"/>
    <cellStyle name="Comma 27" xfId="726"/>
    <cellStyle name="Comma 27 2" xfId="727"/>
    <cellStyle name="Comma 28" xfId="728"/>
    <cellStyle name="Comma 29" xfId="729"/>
    <cellStyle name="Comma 3" xfId="10"/>
    <cellStyle name="Comma 3 2" xfId="730"/>
    <cellStyle name="Comma 3 2 2" xfId="731"/>
    <cellStyle name="Comma 3 2 3" xfId="732"/>
    <cellStyle name="Comma 3 3" xfId="733"/>
    <cellStyle name="Comma 3 4" xfId="734"/>
    <cellStyle name="Comma 3 5" xfId="735"/>
    <cellStyle name="Comma 3 6" xfId="736"/>
    <cellStyle name="Comma 3 7" xfId="737"/>
    <cellStyle name="Comma 30" xfId="738"/>
    <cellStyle name="Comma 31" xfId="739"/>
    <cellStyle name="Comma 32" xfId="740"/>
    <cellStyle name="Comma 4" xfId="11"/>
    <cellStyle name="Comma 4 2" xfId="741"/>
    <cellStyle name="Comma 4 2 2" xfId="742"/>
    <cellStyle name="Comma 4 2 3" xfId="743"/>
    <cellStyle name="Comma 4 20" xfId="744"/>
    <cellStyle name="Comma 4 3" xfId="745"/>
    <cellStyle name="Comma 4 4" xfId="746"/>
    <cellStyle name="Comma 4 5" xfId="747"/>
    <cellStyle name="Comma 4 6" xfId="748"/>
    <cellStyle name="Comma 4 7" xfId="749"/>
    <cellStyle name="Comma 5" xfId="12"/>
    <cellStyle name="Comma 5 2" xfId="13"/>
    <cellStyle name="Comma 5 3" xfId="750"/>
    <cellStyle name="Comma 5 4" xfId="751"/>
    <cellStyle name="Comma 59" xfId="14"/>
    <cellStyle name="Comma 6" xfId="15"/>
    <cellStyle name="Comma 6 2" xfId="752"/>
    <cellStyle name="Comma 6 3" xfId="753"/>
    <cellStyle name="Comma 6 4" xfId="754"/>
    <cellStyle name="Comma 6 5" xfId="755"/>
    <cellStyle name="Comma 60" xfId="16"/>
    <cellStyle name="Comma 7" xfId="17"/>
    <cellStyle name="Comma 7 2" xfId="756"/>
    <cellStyle name="Comma 7 2 2" xfId="757"/>
    <cellStyle name="Comma 7 3" xfId="758"/>
    <cellStyle name="Comma 8" xfId="18"/>
    <cellStyle name="Comma 8 2" xfId="19"/>
    <cellStyle name="Comma 8 2 2" xfId="759"/>
    <cellStyle name="Comma 8 2 3" xfId="760"/>
    <cellStyle name="Comma 8 3" xfId="761"/>
    <cellStyle name="Comma 8 4" xfId="762"/>
    <cellStyle name="Comma 9" xfId="20"/>
    <cellStyle name="comma zerodec" xfId="763"/>
    <cellStyle name="comma zerodec 2" xfId="764"/>
    <cellStyle name="Comma0" xfId="765"/>
    <cellStyle name="Copied" xfId="766"/>
    <cellStyle name="Copied 2" xfId="767"/>
    <cellStyle name="Cࡵrrency_Sheet1_PRODUCTĠ" xfId="768"/>
    <cellStyle name="Currency [00]" xfId="769"/>
    <cellStyle name="Currency [00] 2" xfId="770"/>
    <cellStyle name="Currency0" xfId="771"/>
    <cellStyle name="Currency1" xfId="772"/>
    <cellStyle name="Currency1 2" xfId="773"/>
    <cellStyle name="Date" xfId="780"/>
    <cellStyle name="Date Short" xfId="781"/>
    <cellStyle name="Dezimal [0]_ALLE_ITEMS_280800_EV_NL" xfId="782"/>
    <cellStyle name="Dezimal_AKE_100N" xfId="783"/>
    <cellStyle name="Dollar (zero dec)" xfId="784"/>
    <cellStyle name="Dollar (zero dec) 2" xfId="785"/>
    <cellStyle name="Dziesi?tny [0]_Invoices2001Slovakia" xfId="786"/>
    <cellStyle name="Dziesi?tny_Invoices2001Slovakia" xfId="787"/>
    <cellStyle name="Dziesietny [0]_Invoices2001Slovakia" xfId="788"/>
    <cellStyle name="Dziesiętny [0]_Invoices2001Slovakia" xfId="789"/>
    <cellStyle name="Dziesietny [0]_Invoices2001Slovakia 10" xfId="790"/>
    <cellStyle name="Dziesiętny [0]_Invoices2001Slovakia 10" xfId="791"/>
    <cellStyle name="Dziesietny [0]_Invoices2001Slovakia 11" xfId="792"/>
    <cellStyle name="Dziesiętny [0]_Invoices2001Slovakia 11" xfId="793"/>
    <cellStyle name="Dziesietny [0]_Invoices2001Slovakia 12" xfId="794"/>
    <cellStyle name="Dziesiętny [0]_Invoices2001Slovakia 12" xfId="795"/>
    <cellStyle name="Dziesietny [0]_Invoices2001Slovakia 13" xfId="796"/>
    <cellStyle name="Dziesiętny [0]_Invoices2001Slovakia 13" xfId="797"/>
    <cellStyle name="Dziesietny [0]_Invoices2001Slovakia 14" xfId="798"/>
    <cellStyle name="Dziesiętny [0]_Invoices2001Slovakia 14" xfId="799"/>
    <cellStyle name="Dziesietny [0]_Invoices2001Slovakia 15" xfId="800"/>
    <cellStyle name="Dziesiętny [0]_Invoices2001Slovakia 15" xfId="801"/>
    <cellStyle name="Dziesietny [0]_Invoices2001Slovakia 16" xfId="802"/>
    <cellStyle name="Dziesiętny [0]_Invoices2001Slovakia 16" xfId="803"/>
    <cellStyle name="Dziesietny [0]_Invoices2001Slovakia 17" xfId="804"/>
    <cellStyle name="Dziesiętny [0]_Invoices2001Slovakia 17" xfId="805"/>
    <cellStyle name="Dziesietny [0]_Invoices2001Slovakia 18" xfId="806"/>
    <cellStyle name="Dziesiętny [0]_Invoices2001Slovakia 18" xfId="807"/>
    <cellStyle name="Dziesietny [0]_Invoices2001Slovakia 2" xfId="808"/>
    <cellStyle name="Dziesiętny [0]_Invoices2001Slovakia 2" xfId="809"/>
    <cellStyle name="Dziesietny [0]_Invoices2001Slovakia 3" xfId="810"/>
    <cellStyle name="Dziesiętny [0]_Invoices2001Slovakia 3" xfId="811"/>
    <cellStyle name="Dziesietny [0]_Invoices2001Slovakia 4" xfId="812"/>
    <cellStyle name="Dziesiętny [0]_Invoices2001Slovakia 4" xfId="813"/>
    <cellStyle name="Dziesietny [0]_Invoices2001Slovakia 5" xfId="814"/>
    <cellStyle name="Dziesiętny [0]_Invoices2001Slovakia 5" xfId="815"/>
    <cellStyle name="Dziesietny [0]_Invoices2001Slovakia 6" xfId="816"/>
    <cellStyle name="Dziesiętny [0]_Invoices2001Slovakia 6" xfId="817"/>
    <cellStyle name="Dziesietny [0]_Invoices2001Slovakia 7" xfId="818"/>
    <cellStyle name="Dziesiętny [0]_Invoices2001Slovakia 7" xfId="819"/>
    <cellStyle name="Dziesietny [0]_Invoices2001Slovakia 8" xfId="820"/>
    <cellStyle name="Dziesiętny [0]_Invoices2001Slovakia 8" xfId="821"/>
    <cellStyle name="Dziesietny [0]_Invoices2001Slovakia 9" xfId="822"/>
    <cellStyle name="Dziesiętny [0]_Invoices2001Slovakia 9" xfId="823"/>
    <cellStyle name="Dziesietny [0]_Invoices2001Slovakia_Book1" xfId="824"/>
    <cellStyle name="Dziesiętny [0]_Invoices2001Slovakia_Book1" xfId="825"/>
    <cellStyle name="Dziesietny [0]_Invoices2001Slovakia_Book1 10" xfId="826"/>
    <cellStyle name="Dziesiętny [0]_Invoices2001Slovakia_Book1 10" xfId="827"/>
    <cellStyle name="Dziesietny [0]_Invoices2001Slovakia_Book1 11" xfId="828"/>
    <cellStyle name="Dziesiętny [0]_Invoices2001Slovakia_Book1 11" xfId="829"/>
    <cellStyle name="Dziesietny [0]_Invoices2001Slovakia_Book1 12" xfId="830"/>
    <cellStyle name="Dziesiętny [0]_Invoices2001Slovakia_Book1 12" xfId="831"/>
    <cellStyle name="Dziesietny [0]_Invoices2001Slovakia_Book1 13" xfId="832"/>
    <cellStyle name="Dziesiętny [0]_Invoices2001Slovakia_Book1 13" xfId="833"/>
    <cellStyle name="Dziesietny [0]_Invoices2001Slovakia_Book1 14" xfId="834"/>
    <cellStyle name="Dziesiętny [0]_Invoices2001Slovakia_Book1 14" xfId="835"/>
    <cellStyle name="Dziesietny [0]_Invoices2001Slovakia_Book1 15" xfId="836"/>
    <cellStyle name="Dziesiętny [0]_Invoices2001Slovakia_Book1 15" xfId="837"/>
    <cellStyle name="Dziesietny [0]_Invoices2001Slovakia_Book1 16" xfId="838"/>
    <cellStyle name="Dziesiętny [0]_Invoices2001Slovakia_Book1 16" xfId="839"/>
    <cellStyle name="Dziesietny [0]_Invoices2001Slovakia_Book1 17" xfId="840"/>
    <cellStyle name="Dziesiętny [0]_Invoices2001Slovakia_Book1 17" xfId="841"/>
    <cellStyle name="Dziesietny [0]_Invoices2001Slovakia_Book1 18" xfId="842"/>
    <cellStyle name="Dziesiętny [0]_Invoices2001Slovakia_Book1 18" xfId="843"/>
    <cellStyle name="Dziesietny [0]_Invoices2001Slovakia_Book1 2" xfId="844"/>
    <cellStyle name="Dziesiętny [0]_Invoices2001Slovakia_Book1 2" xfId="845"/>
    <cellStyle name="Dziesietny [0]_Invoices2001Slovakia_Book1 3" xfId="846"/>
    <cellStyle name="Dziesiętny [0]_Invoices2001Slovakia_Book1 3" xfId="847"/>
    <cellStyle name="Dziesietny [0]_Invoices2001Slovakia_Book1 4" xfId="848"/>
    <cellStyle name="Dziesiętny [0]_Invoices2001Slovakia_Book1 4" xfId="849"/>
    <cellStyle name="Dziesietny [0]_Invoices2001Slovakia_Book1 5" xfId="850"/>
    <cellStyle name="Dziesiętny [0]_Invoices2001Slovakia_Book1 5" xfId="851"/>
    <cellStyle name="Dziesietny [0]_Invoices2001Slovakia_Book1 6" xfId="852"/>
    <cellStyle name="Dziesiętny [0]_Invoices2001Slovakia_Book1 6" xfId="853"/>
    <cellStyle name="Dziesietny [0]_Invoices2001Slovakia_Book1 7" xfId="854"/>
    <cellStyle name="Dziesiętny [0]_Invoices2001Slovakia_Book1 7" xfId="855"/>
    <cellStyle name="Dziesietny [0]_Invoices2001Slovakia_Book1 8" xfId="856"/>
    <cellStyle name="Dziesiętny [0]_Invoices2001Slovakia_Book1 8" xfId="857"/>
    <cellStyle name="Dziesietny [0]_Invoices2001Slovakia_Book1 9" xfId="858"/>
    <cellStyle name="Dziesiętny [0]_Invoices2001Slovakia_Book1 9" xfId="859"/>
    <cellStyle name="Dziesietny [0]_Invoices2001Slovakia_Book1_Tong hop Cac tuyen(9-1-06)" xfId="860"/>
    <cellStyle name="Dziesiętny [0]_Invoices2001Slovakia_Book1_Tong hop Cac tuyen(9-1-06)" xfId="861"/>
    <cellStyle name="Dziesietny [0]_Invoices2001Slovakia_Book1_Tong hop Cac tuyen(9-1-06) 10" xfId="862"/>
    <cellStyle name="Dziesiętny [0]_Invoices2001Slovakia_Book1_Tong hop Cac tuyen(9-1-06) 10" xfId="863"/>
    <cellStyle name="Dziesietny [0]_Invoices2001Slovakia_Book1_Tong hop Cac tuyen(9-1-06) 11" xfId="864"/>
    <cellStyle name="Dziesiętny [0]_Invoices2001Slovakia_Book1_Tong hop Cac tuyen(9-1-06) 11" xfId="865"/>
    <cellStyle name="Dziesietny [0]_Invoices2001Slovakia_Book1_Tong hop Cac tuyen(9-1-06) 12" xfId="866"/>
    <cellStyle name="Dziesiętny [0]_Invoices2001Slovakia_Book1_Tong hop Cac tuyen(9-1-06) 12" xfId="867"/>
    <cellStyle name="Dziesietny [0]_Invoices2001Slovakia_Book1_Tong hop Cac tuyen(9-1-06) 13" xfId="868"/>
    <cellStyle name="Dziesiętny [0]_Invoices2001Slovakia_Book1_Tong hop Cac tuyen(9-1-06) 13" xfId="869"/>
    <cellStyle name="Dziesietny [0]_Invoices2001Slovakia_Book1_Tong hop Cac tuyen(9-1-06) 14" xfId="870"/>
    <cellStyle name="Dziesiętny [0]_Invoices2001Slovakia_Book1_Tong hop Cac tuyen(9-1-06) 14" xfId="871"/>
    <cellStyle name="Dziesietny [0]_Invoices2001Slovakia_Book1_Tong hop Cac tuyen(9-1-06) 15" xfId="872"/>
    <cellStyle name="Dziesiętny [0]_Invoices2001Slovakia_Book1_Tong hop Cac tuyen(9-1-06) 15" xfId="873"/>
    <cellStyle name="Dziesietny [0]_Invoices2001Slovakia_Book1_Tong hop Cac tuyen(9-1-06) 16" xfId="874"/>
    <cellStyle name="Dziesiętny [0]_Invoices2001Slovakia_Book1_Tong hop Cac tuyen(9-1-06) 16" xfId="875"/>
    <cellStyle name="Dziesietny [0]_Invoices2001Slovakia_Book1_Tong hop Cac tuyen(9-1-06) 17" xfId="876"/>
    <cellStyle name="Dziesiętny [0]_Invoices2001Slovakia_Book1_Tong hop Cac tuyen(9-1-06) 17" xfId="877"/>
    <cellStyle name="Dziesietny [0]_Invoices2001Slovakia_Book1_Tong hop Cac tuyen(9-1-06) 18" xfId="878"/>
    <cellStyle name="Dziesiętny [0]_Invoices2001Slovakia_Book1_Tong hop Cac tuyen(9-1-06) 18" xfId="879"/>
    <cellStyle name="Dziesietny [0]_Invoices2001Slovakia_Book1_Tong hop Cac tuyen(9-1-06) 2" xfId="880"/>
    <cellStyle name="Dziesiętny [0]_Invoices2001Slovakia_Book1_Tong hop Cac tuyen(9-1-06) 2" xfId="881"/>
    <cellStyle name="Dziesietny [0]_Invoices2001Slovakia_Book1_Tong hop Cac tuyen(9-1-06) 3" xfId="882"/>
    <cellStyle name="Dziesiętny [0]_Invoices2001Slovakia_Book1_Tong hop Cac tuyen(9-1-06) 3" xfId="883"/>
    <cellStyle name="Dziesietny [0]_Invoices2001Slovakia_Book1_Tong hop Cac tuyen(9-1-06) 4" xfId="884"/>
    <cellStyle name="Dziesiętny [0]_Invoices2001Slovakia_Book1_Tong hop Cac tuyen(9-1-06) 4" xfId="885"/>
    <cellStyle name="Dziesietny [0]_Invoices2001Slovakia_Book1_Tong hop Cac tuyen(9-1-06) 5" xfId="886"/>
    <cellStyle name="Dziesiętny [0]_Invoices2001Slovakia_Book1_Tong hop Cac tuyen(9-1-06) 5" xfId="887"/>
    <cellStyle name="Dziesietny [0]_Invoices2001Slovakia_Book1_Tong hop Cac tuyen(9-1-06) 6" xfId="888"/>
    <cellStyle name="Dziesiętny [0]_Invoices2001Slovakia_Book1_Tong hop Cac tuyen(9-1-06) 6" xfId="889"/>
    <cellStyle name="Dziesietny [0]_Invoices2001Slovakia_Book1_Tong hop Cac tuyen(9-1-06) 7" xfId="890"/>
    <cellStyle name="Dziesiętny [0]_Invoices2001Slovakia_Book1_Tong hop Cac tuyen(9-1-06) 7" xfId="891"/>
    <cellStyle name="Dziesietny [0]_Invoices2001Slovakia_Book1_Tong hop Cac tuyen(9-1-06) 8" xfId="892"/>
    <cellStyle name="Dziesiętny [0]_Invoices2001Slovakia_Book1_Tong hop Cac tuyen(9-1-06) 8" xfId="893"/>
    <cellStyle name="Dziesietny [0]_Invoices2001Slovakia_Book1_Tong hop Cac tuyen(9-1-06) 9" xfId="894"/>
    <cellStyle name="Dziesiętny [0]_Invoices2001Slovakia_Book1_Tong hop Cac tuyen(9-1-06) 9" xfId="895"/>
    <cellStyle name="Dziesietny [0]_Invoices2001Slovakia_KL K.C mat duong" xfId="896"/>
    <cellStyle name="Dziesiętny [0]_Invoices2001Slovakia_Nhalamviec VTC(25-1-05)" xfId="897"/>
    <cellStyle name="Dziesietny [0]_Invoices2001Slovakia_TDT KHANH HOA" xfId="898"/>
    <cellStyle name="Dziesiętny [0]_Invoices2001Slovakia_TDT KHANH HOA" xfId="899"/>
    <cellStyle name="Dziesietny [0]_Invoices2001Slovakia_TDT KHANH HOA 10" xfId="900"/>
    <cellStyle name="Dziesiętny [0]_Invoices2001Slovakia_TDT KHANH HOA 10" xfId="901"/>
    <cellStyle name="Dziesietny [0]_Invoices2001Slovakia_TDT KHANH HOA 11" xfId="902"/>
    <cellStyle name="Dziesiętny [0]_Invoices2001Slovakia_TDT KHANH HOA 11" xfId="903"/>
    <cellStyle name="Dziesietny [0]_Invoices2001Slovakia_TDT KHANH HOA 12" xfId="904"/>
    <cellStyle name="Dziesiętny [0]_Invoices2001Slovakia_TDT KHANH HOA 12" xfId="905"/>
    <cellStyle name="Dziesietny [0]_Invoices2001Slovakia_TDT KHANH HOA 13" xfId="906"/>
    <cellStyle name="Dziesiętny [0]_Invoices2001Slovakia_TDT KHANH HOA 13" xfId="907"/>
    <cellStyle name="Dziesietny [0]_Invoices2001Slovakia_TDT KHANH HOA 14" xfId="908"/>
    <cellStyle name="Dziesiętny [0]_Invoices2001Slovakia_TDT KHANH HOA 14" xfId="909"/>
    <cellStyle name="Dziesietny [0]_Invoices2001Slovakia_TDT KHANH HOA 15" xfId="910"/>
    <cellStyle name="Dziesiętny [0]_Invoices2001Slovakia_TDT KHANH HOA 15" xfId="911"/>
    <cellStyle name="Dziesietny [0]_Invoices2001Slovakia_TDT KHANH HOA 16" xfId="912"/>
    <cellStyle name="Dziesiętny [0]_Invoices2001Slovakia_TDT KHANH HOA 16" xfId="913"/>
    <cellStyle name="Dziesietny [0]_Invoices2001Slovakia_TDT KHANH HOA 17" xfId="914"/>
    <cellStyle name="Dziesiętny [0]_Invoices2001Slovakia_TDT KHANH HOA 17" xfId="915"/>
    <cellStyle name="Dziesietny [0]_Invoices2001Slovakia_TDT KHANH HOA 18" xfId="916"/>
    <cellStyle name="Dziesiętny [0]_Invoices2001Slovakia_TDT KHANH HOA 18" xfId="917"/>
    <cellStyle name="Dziesietny [0]_Invoices2001Slovakia_TDT KHANH HOA 2" xfId="918"/>
    <cellStyle name="Dziesiętny [0]_Invoices2001Slovakia_TDT KHANH HOA 2" xfId="919"/>
    <cellStyle name="Dziesietny [0]_Invoices2001Slovakia_TDT KHANH HOA 3" xfId="920"/>
    <cellStyle name="Dziesiętny [0]_Invoices2001Slovakia_TDT KHANH HOA 3" xfId="921"/>
    <cellStyle name="Dziesietny [0]_Invoices2001Slovakia_TDT KHANH HOA 4" xfId="922"/>
    <cellStyle name="Dziesiętny [0]_Invoices2001Slovakia_TDT KHANH HOA 4" xfId="923"/>
    <cellStyle name="Dziesietny [0]_Invoices2001Slovakia_TDT KHANH HOA 5" xfId="924"/>
    <cellStyle name="Dziesiętny [0]_Invoices2001Slovakia_TDT KHANH HOA 5" xfId="925"/>
    <cellStyle name="Dziesietny [0]_Invoices2001Slovakia_TDT KHANH HOA 6" xfId="926"/>
    <cellStyle name="Dziesiętny [0]_Invoices2001Slovakia_TDT KHANH HOA 6" xfId="927"/>
    <cellStyle name="Dziesietny [0]_Invoices2001Slovakia_TDT KHANH HOA 7" xfId="928"/>
    <cellStyle name="Dziesiętny [0]_Invoices2001Slovakia_TDT KHANH HOA 7" xfId="929"/>
    <cellStyle name="Dziesietny [0]_Invoices2001Slovakia_TDT KHANH HOA 8" xfId="930"/>
    <cellStyle name="Dziesiętny [0]_Invoices2001Slovakia_TDT KHANH HOA 8" xfId="931"/>
    <cellStyle name="Dziesietny [0]_Invoices2001Slovakia_TDT KHANH HOA 9" xfId="932"/>
    <cellStyle name="Dziesiętny [0]_Invoices2001Slovakia_TDT KHANH HOA 9" xfId="933"/>
    <cellStyle name="Dziesietny [0]_Invoices2001Slovakia_TDT KHANH HOA_Tong hop Cac tuyen(9-1-06)" xfId="934"/>
    <cellStyle name="Dziesiętny [0]_Invoices2001Slovakia_TDT KHANH HOA_Tong hop Cac tuyen(9-1-06)" xfId="935"/>
    <cellStyle name="Dziesietny [0]_Invoices2001Slovakia_TDT KHANH HOA_Tong hop Cac tuyen(9-1-06) 10" xfId="936"/>
    <cellStyle name="Dziesiętny [0]_Invoices2001Slovakia_TDT KHANH HOA_Tong hop Cac tuyen(9-1-06) 10" xfId="937"/>
    <cellStyle name="Dziesietny [0]_Invoices2001Slovakia_TDT KHANH HOA_Tong hop Cac tuyen(9-1-06) 11" xfId="938"/>
    <cellStyle name="Dziesiętny [0]_Invoices2001Slovakia_TDT KHANH HOA_Tong hop Cac tuyen(9-1-06) 11" xfId="939"/>
    <cellStyle name="Dziesietny [0]_Invoices2001Slovakia_TDT KHANH HOA_Tong hop Cac tuyen(9-1-06) 12" xfId="940"/>
    <cellStyle name="Dziesiętny [0]_Invoices2001Slovakia_TDT KHANH HOA_Tong hop Cac tuyen(9-1-06) 12" xfId="941"/>
    <cellStyle name="Dziesietny [0]_Invoices2001Slovakia_TDT KHANH HOA_Tong hop Cac tuyen(9-1-06) 13" xfId="942"/>
    <cellStyle name="Dziesiętny [0]_Invoices2001Slovakia_TDT KHANH HOA_Tong hop Cac tuyen(9-1-06) 13" xfId="943"/>
    <cellStyle name="Dziesietny [0]_Invoices2001Slovakia_TDT KHANH HOA_Tong hop Cac tuyen(9-1-06) 14" xfId="944"/>
    <cellStyle name="Dziesiętny [0]_Invoices2001Slovakia_TDT KHANH HOA_Tong hop Cac tuyen(9-1-06) 14" xfId="945"/>
    <cellStyle name="Dziesietny [0]_Invoices2001Slovakia_TDT KHANH HOA_Tong hop Cac tuyen(9-1-06) 15" xfId="946"/>
    <cellStyle name="Dziesiętny [0]_Invoices2001Slovakia_TDT KHANH HOA_Tong hop Cac tuyen(9-1-06) 15" xfId="947"/>
    <cellStyle name="Dziesietny [0]_Invoices2001Slovakia_TDT KHANH HOA_Tong hop Cac tuyen(9-1-06) 16" xfId="948"/>
    <cellStyle name="Dziesiętny [0]_Invoices2001Slovakia_TDT KHANH HOA_Tong hop Cac tuyen(9-1-06) 16" xfId="949"/>
    <cellStyle name="Dziesietny [0]_Invoices2001Slovakia_TDT KHANH HOA_Tong hop Cac tuyen(9-1-06) 17" xfId="950"/>
    <cellStyle name="Dziesiętny [0]_Invoices2001Slovakia_TDT KHANH HOA_Tong hop Cac tuyen(9-1-06) 17" xfId="951"/>
    <cellStyle name="Dziesietny [0]_Invoices2001Slovakia_TDT KHANH HOA_Tong hop Cac tuyen(9-1-06) 18" xfId="952"/>
    <cellStyle name="Dziesiętny [0]_Invoices2001Slovakia_TDT KHANH HOA_Tong hop Cac tuyen(9-1-06) 18" xfId="953"/>
    <cellStyle name="Dziesietny [0]_Invoices2001Slovakia_TDT KHANH HOA_Tong hop Cac tuyen(9-1-06) 2" xfId="954"/>
    <cellStyle name="Dziesiętny [0]_Invoices2001Slovakia_TDT KHANH HOA_Tong hop Cac tuyen(9-1-06) 2" xfId="955"/>
    <cellStyle name="Dziesietny [0]_Invoices2001Slovakia_TDT KHANH HOA_Tong hop Cac tuyen(9-1-06) 3" xfId="956"/>
    <cellStyle name="Dziesiętny [0]_Invoices2001Slovakia_TDT KHANH HOA_Tong hop Cac tuyen(9-1-06) 3" xfId="957"/>
    <cellStyle name="Dziesietny [0]_Invoices2001Slovakia_TDT KHANH HOA_Tong hop Cac tuyen(9-1-06) 4" xfId="958"/>
    <cellStyle name="Dziesiętny [0]_Invoices2001Slovakia_TDT KHANH HOA_Tong hop Cac tuyen(9-1-06) 4" xfId="959"/>
    <cellStyle name="Dziesietny [0]_Invoices2001Slovakia_TDT KHANH HOA_Tong hop Cac tuyen(9-1-06) 5" xfId="960"/>
    <cellStyle name="Dziesiętny [0]_Invoices2001Slovakia_TDT KHANH HOA_Tong hop Cac tuyen(9-1-06) 5" xfId="961"/>
    <cellStyle name="Dziesietny [0]_Invoices2001Slovakia_TDT KHANH HOA_Tong hop Cac tuyen(9-1-06) 6" xfId="962"/>
    <cellStyle name="Dziesiętny [0]_Invoices2001Slovakia_TDT KHANH HOA_Tong hop Cac tuyen(9-1-06) 6" xfId="963"/>
    <cellStyle name="Dziesietny [0]_Invoices2001Slovakia_TDT KHANH HOA_Tong hop Cac tuyen(9-1-06) 7" xfId="964"/>
    <cellStyle name="Dziesiętny [0]_Invoices2001Slovakia_TDT KHANH HOA_Tong hop Cac tuyen(9-1-06) 7" xfId="965"/>
    <cellStyle name="Dziesietny [0]_Invoices2001Slovakia_TDT KHANH HOA_Tong hop Cac tuyen(9-1-06) 8" xfId="966"/>
    <cellStyle name="Dziesiętny [0]_Invoices2001Slovakia_TDT KHANH HOA_Tong hop Cac tuyen(9-1-06) 8" xfId="967"/>
    <cellStyle name="Dziesietny [0]_Invoices2001Slovakia_TDT KHANH HOA_Tong hop Cac tuyen(9-1-06) 9" xfId="968"/>
    <cellStyle name="Dziesiętny [0]_Invoices2001Slovakia_TDT KHANH HOA_Tong hop Cac tuyen(9-1-06) 9" xfId="969"/>
    <cellStyle name="Dziesietny [0]_Invoices2001Slovakia_TDT quangngai" xfId="970"/>
    <cellStyle name="Dziesiętny [0]_Invoices2001Slovakia_TDT quangngai" xfId="971"/>
    <cellStyle name="Dziesietny [0]_Invoices2001Slovakia_TDT quangngai 10" xfId="972"/>
    <cellStyle name="Dziesiętny [0]_Invoices2001Slovakia_TDT quangngai 10" xfId="973"/>
    <cellStyle name="Dziesietny [0]_Invoices2001Slovakia_TDT quangngai 11" xfId="974"/>
    <cellStyle name="Dziesiętny [0]_Invoices2001Slovakia_TDT quangngai 11" xfId="975"/>
    <cellStyle name="Dziesietny [0]_Invoices2001Slovakia_TDT quangngai 12" xfId="976"/>
    <cellStyle name="Dziesiętny [0]_Invoices2001Slovakia_TDT quangngai 12" xfId="977"/>
    <cellStyle name="Dziesietny [0]_Invoices2001Slovakia_TDT quangngai 13" xfId="978"/>
    <cellStyle name="Dziesiętny [0]_Invoices2001Slovakia_TDT quangngai 13" xfId="979"/>
    <cellStyle name="Dziesietny [0]_Invoices2001Slovakia_TDT quangngai 14" xfId="980"/>
    <cellStyle name="Dziesiętny [0]_Invoices2001Slovakia_TDT quangngai 14" xfId="981"/>
    <cellStyle name="Dziesietny [0]_Invoices2001Slovakia_TDT quangngai 15" xfId="982"/>
    <cellStyle name="Dziesiętny [0]_Invoices2001Slovakia_TDT quangngai 15" xfId="983"/>
    <cellStyle name="Dziesietny [0]_Invoices2001Slovakia_TDT quangngai 16" xfId="984"/>
    <cellStyle name="Dziesiętny [0]_Invoices2001Slovakia_TDT quangngai 16" xfId="985"/>
    <cellStyle name="Dziesietny [0]_Invoices2001Slovakia_TDT quangngai 17" xfId="986"/>
    <cellStyle name="Dziesiętny [0]_Invoices2001Slovakia_TDT quangngai 17" xfId="987"/>
    <cellStyle name="Dziesietny [0]_Invoices2001Slovakia_TDT quangngai 18" xfId="988"/>
    <cellStyle name="Dziesiętny [0]_Invoices2001Slovakia_TDT quangngai 18" xfId="989"/>
    <cellStyle name="Dziesietny [0]_Invoices2001Slovakia_TDT quangngai 2" xfId="990"/>
    <cellStyle name="Dziesiętny [0]_Invoices2001Slovakia_TDT quangngai 2" xfId="991"/>
    <cellStyle name="Dziesietny [0]_Invoices2001Slovakia_TDT quangngai 3" xfId="992"/>
    <cellStyle name="Dziesiętny [0]_Invoices2001Slovakia_TDT quangngai 3" xfId="993"/>
    <cellStyle name="Dziesietny [0]_Invoices2001Slovakia_TDT quangngai 4" xfId="994"/>
    <cellStyle name="Dziesiętny [0]_Invoices2001Slovakia_TDT quangngai 4" xfId="995"/>
    <cellStyle name="Dziesietny [0]_Invoices2001Slovakia_TDT quangngai 5" xfId="996"/>
    <cellStyle name="Dziesiętny [0]_Invoices2001Slovakia_TDT quangngai 5" xfId="997"/>
    <cellStyle name="Dziesietny [0]_Invoices2001Slovakia_TDT quangngai 6" xfId="998"/>
    <cellStyle name="Dziesiętny [0]_Invoices2001Slovakia_TDT quangngai 6" xfId="999"/>
    <cellStyle name="Dziesietny [0]_Invoices2001Slovakia_TDT quangngai 7" xfId="1000"/>
    <cellStyle name="Dziesiętny [0]_Invoices2001Slovakia_TDT quangngai 7" xfId="1001"/>
    <cellStyle name="Dziesietny [0]_Invoices2001Slovakia_TDT quangngai 8" xfId="1002"/>
    <cellStyle name="Dziesiętny [0]_Invoices2001Slovakia_TDT quangngai 8" xfId="1003"/>
    <cellStyle name="Dziesietny [0]_Invoices2001Slovakia_TDT quangngai 9" xfId="1004"/>
    <cellStyle name="Dziesiętny [0]_Invoices2001Slovakia_TDT quangngai 9" xfId="1005"/>
    <cellStyle name="Dziesietny [0]_Invoices2001Slovakia_Tong hop Cac tuyen(9-1-06)" xfId="1006"/>
    <cellStyle name="Dziesietny_Invoices2001Slovakia" xfId="1007"/>
    <cellStyle name="Dziesiętny_Invoices2001Slovakia" xfId="1008"/>
    <cellStyle name="Dziesietny_Invoices2001Slovakia 10" xfId="1009"/>
    <cellStyle name="Dziesiętny_Invoices2001Slovakia 10" xfId="1010"/>
    <cellStyle name="Dziesietny_Invoices2001Slovakia 11" xfId="1011"/>
    <cellStyle name="Dziesiętny_Invoices2001Slovakia 11" xfId="1012"/>
    <cellStyle name="Dziesietny_Invoices2001Slovakia 12" xfId="1013"/>
    <cellStyle name="Dziesiętny_Invoices2001Slovakia 12" xfId="1014"/>
    <cellStyle name="Dziesietny_Invoices2001Slovakia 13" xfId="1015"/>
    <cellStyle name="Dziesiętny_Invoices2001Slovakia 13" xfId="1016"/>
    <cellStyle name="Dziesietny_Invoices2001Slovakia 14" xfId="1017"/>
    <cellStyle name="Dziesiętny_Invoices2001Slovakia 14" xfId="1018"/>
    <cellStyle name="Dziesietny_Invoices2001Slovakia 15" xfId="1019"/>
    <cellStyle name="Dziesiętny_Invoices2001Slovakia 15" xfId="1020"/>
    <cellStyle name="Dziesietny_Invoices2001Slovakia 16" xfId="1021"/>
    <cellStyle name="Dziesiętny_Invoices2001Slovakia 16" xfId="1022"/>
    <cellStyle name="Dziesietny_Invoices2001Slovakia 17" xfId="1023"/>
    <cellStyle name="Dziesiętny_Invoices2001Slovakia 17" xfId="1024"/>
    <cellStyle name="Dziesietny_Invoices2001Slovakia 18" xfId="1025"/>
    <cellStyle name="Dziesiętny_Invoices2001Slovakia 18" xfId="1026"/>
    <cellStyle name="Dziesietny_Invoices2001Slovakia 2" xfId="1027"/>
    <cellStyle name="Dziesiętny_Invoices2001Slovakia 2" xfId="1028"/>
    <cellStyle name="Dziesietny_Invoices2001Slovakia 3" xfId="1029"/>
    <cellStyle name="Dziesiętny_Invoices2001Slovakia 3" xfId="1030"/>
    <cellStyle name="Dziesietny_Invoices2001Slovakia 4" xfId="1031"/>
    <cellStyle name="Dziesiętny_Invoices2001Slovakia 4" xfId="1032"/>
    <cellStyle name="Dziesietny_Invoices2001Slovakia 5" xfId="1033"/>
    <cellStyle name="Dziesiętny_Invoices2001Slovakia 5" xfId="1034"/>
    <cellStyle name="Dziesietny_Invoices2001Slovakia 6" xfId="1035"/>
    <cellStyle name="Dziesiętny_Invoices2001Slovakia 6" xfId="1036"/>
    <cellStyle name="Dziesietny_Invoices2001Slovakia 7" xfId="1037"/>
    <cellStyle name="Dziesiętny_Invoices2001Slovakia 7" xfId="1038"/>
    <cellStyle name="Dziesietny_Invoices2001Slovakia 8" xfId="1039"/>
    <cellStyle name="Dziesiętny_Invoices2001Slovakia 8" xfId="1040"/>
    <cellStyle name="Dziesietny_Invoices2001Slovakia 9" xfId="1041"/>
    <cellStyle name="Dziesiętny_Invoices2001Slovakia 9" xfId="1042"/>
    <cellStyle name="Dziesietny_Invoices2001Slovakia_Book1" xfId="1043"/>
    <cellStyle name="Dziesiętny_Invoices2001Slovakia_Book1" xfId="1044"/>
    <cellStyle name="Dziesietny_Invoices2001Slovakia_Book1 10" xfId="1045"/>
    <cellStyle name="Dziesiętny_Invoices2001Slovakia_Book1 10" xfId="1046"/>
    <cellStyle name="Dziesietny_Invoices2001Slovakia_Book1 11" xfId="1047"/>
    <cellStyle name="Dziesiętny_Invoices2001Slovakia_Book1 11" xfId="1048"/>
    <cellStyle name="Dziesietny_Invoices2001Slovakia_Book1 12" xfId="1049"/>
    <cellStyle name="Dziesiętny_Invoices2001Slovakia_Book1 12" xfId="1050"/>
    <cellStyle name="Dziesietny_Invoices2001Slovakia_Book1 13" xfId="1051"/>
    <cellStyle name="Dziesiętny_Invoices2001Slovakia_Book1 13" xfId="1052"/>
    <cellStyle name="Dziesietny_Invoices2001Slovakia_Book1 14" xfId="1053"/>
    <cellStyle name="Dziesiętny_Invoices2001Slovakia_Book1 14" xfId="1054"/>
    <cellStyle name="Dziesietny_Invoices2001Slovakia_Book1 15" xfId="1055"/>
    <cellStyle name="Dziesiętny_Invoices2001Slovakia_Book1 15" xfId="1056"/>
    <cellStyle name="Dziesietny_Invoices2001Slovakia_Book1 16" xfId="1057"/>
    <cellStyle name="Dziesiętny_Invoices2001Slovakia_Book1 16" xfId="1058"/>
    <cellStyle name="Dziesietny_Invoices2001Slovakia_Book1 17" xfId="1059"/>
    <cellStyle name="Dziesiętny_Invoices2001Slovakia_Book1 17" xfId="1060"/>
    <cellStyle name="Dziesietny_Invoices2001Slovakia_Book1 18" xfId="1061"/>
    <cellStyle name="Dziesiętny_Invoices2001Slovakia_Book1 18" xfId="1062"/>
    <cellStyle name="Dziesietny_Invoices2001Slovakia_Book1 2" xfId="1063"/>
    <cellStyle name="Dziesiętny_Invoices2001Slovakia_Book1 2" xfId="1064"/>
    <cellStyle name="Dziesietny_Invoices2001Slovakia_Book1 3" xfId="1065"/>
    <cellStyle name="Dziesiętny_Invoices2001Slovakia_Book1 3" xfId="1066"/>
    <cellStyle name="Dziesietny_Invoices2001Slovakia_Book1 4" xfId="1067"/>
    <cellStyle name="Dziesiętny_Invoices2001Slovakia_Book1 4" xfId="1068"/>
    <cellStyle name="Dziesietny_Invoices2001Slovakia_Book1 5" xfId="1069"/>
    <cellStyle name="Dziesiętny_Invoices2001Slovakia_Book1 5" xfId="1070"/>
    <cellStyle name="Dziesietny_Invoices2001Slovakia_Book1 6" xfId="1071"/>
    <cellStyle name="Dziesiętny_Invoices2001Slovakia_Book1 6" xfId="1072"/>
    <cellStyle name="Dziesietny_Invoices2001Slovakia_Book1 7" xfId="1073"/>
    <cellStyle name="Dziesiętny_Invoices2001Slovakia_Book1 7" xfId="1074"/>
    <cellStyle name="Dziesietny_Invoices2001Slovakia_Book1 8" xfId="1075"/>
    <cellStyle name="Dziesiętny_Invoices2001Slovakia_Book1 8" xfId="1076"/>
    <cellStyle name="Dziesietny_Invoices2001Slovakia_Book1 9" xfId="1077"/>
    <cellStyle name="Dziesiętny_Invoices2001Slovakia_Book1 9" xfId="1078"/>
    <cellStyle name="Dziesietny_Invoices2001Slovakia_Book1_Tong hop Cac tuyen(9-1-06)" xfId="1079"/>
    <cellStyle name="Dziesiętny_Invoices2001Slovakia_Book1_Tong hop Cac tuyen(9-1-06)" xfId="1080"/>
    <cellStyle name="Dziesietny_Invoices2001Slovakia_Book1_Tong hop Cac tuyen(9-1-06) 10" xfId="1081"/>
    <cellStyle name="Dziesiętny_Invoices2001Slovakia_Book1_Tong hop Cac tuyen(9-1-06) 10" xfId="1082"/>
    <cellStyle name="Dziesietny_Invoices2001Slovakia_Book1_Tong hop Cac tuyen(9-1-06) 11" xfId="1083"/>
    <cellStyle name="Dziesiętny_Invoices2001Slovakia_Book1_Tong hop Cac tuyen(9-1-06) 11" xfId="1084"/>
    <cellStyle name="Dziesietny_Invoices2001Slovakia_Book1_Tong hop Cac tuyen(9-1-06) 12" xfId="1085"/>
    <cellStyle name="Dziesiętny_Invoices2001Slovakia_Book1_Tong hop Cac tuyen(9-1-06) 12" xfId="1086"/>
    <cellStyle name="Dziesietny_Invoices2001Slovakia_Book1_Tong hop Cac tuyen(9-1-06) 13" xfId="1087"/>
    <cellStyle name="Dziesiętny_Invoices2001Slovakia_Book1_Tong hop Cac tuyen(9-1-06) 13" xfId="1088"/>
    <cellStyle name="Dziesietny_Invoices2001Slovakia_Book1_Tong hop Cac tuyen(9-1-06) 14" xfId="1089"/>
    <cellStyle name="Dziesiętny_Invoices2001Slovakia_Book1_Tong hop Cac tuyen(9-1-06) 14" xfId="1090"/>
    <cellStyle name="Dziesietny_Invoices2001Slovakia_Book1_Tong hop Cac tuyen(9-1-06) 15" xfId="1091"/>
    <cellStyle name="Dziesiętny_Invoices2001Slovakia_Book1_Tong hop Cac tuyen(9-1-06) 15" xfId="1092"/>
    <cellStyle name="Dziesietny_Invoices2001Slovakia_Book1_Tong hop Cac tuyen(9-1-06) 16" xfId="1093"/>
    <cellStyle name="Dziesiętny_Invoices2001Slovakia_Book1_Tong hop Cac tuyen(9-1-06) 16" xfId="1094"/>
    <cellStyle name="Dziesietny_Invoices2001Slovakia_Book1_Tong hop Cac tuyen(9-1-06) 17" xfId="1095"/>
    <cellStyle name="Dziesiętny_Invoices2001Slovakia_Book1_Tong hop Cac tuyen(9-1-06) 17" xfId="1096"/>
    <cellStyle name="Dziesietny_Invoices2001Slovakia_Book1_Tong hop Cac tuyen(9-1-06) 18" xfId="1097"/>
    <cellStyle name="Dziesiętny_Invoices2001Slovakia_Book1_Tong hop Cac tuyen(9-1-06) 18" xfId="1098"/>
    <cellStyle name="Dziesietny_Invoices2001Slovakia_Book1_Tong hop Cac tuyen(9-1-06) 2" xfId="1099"/>
    <cellStyle name="Dziesiętny_Invoices2001Slovakia_Book1_Tong hop Cac tuyen(9-1-06) 2" xfId="1100"/>
    <cellStyle name="Dziesietny_Invoices2001Slovakia_Book1_Tong hop Cac tuyen(9-1-06) 3" xfId="1101"/>
    <cellStyle name="Dziesiętny_Invoices2001Slovakia_Book1_Tong hop Cac tuyen(9-1-06) 3" xfId="1102"/>
    <cellStyle name="Dziesietny_Invoices2001Slovakia_Book1_Tong hop Cac tuyen(9-1-06) 4" xfId="1103"/>
    <cellStyle name="Dziesiętny_Invoices2001Slovakia_Book1_Tong hop Cac tuyen(9-1-06) 4" xfId="1104"/>
    <cellStyle name="Dziesietny_Invoices2001Slovakia_Book1_Tong hop Cac tuyen(9-1-06) 5" xfId="1105"/>
    <cellStyle name="Dziesiętny_Invoices2001Slovakia_Book1_Tong hop Cac tuyen(9-1-06) 5" xfId="1106"/>
    <cellStyle name="Dziesietny_Invoices2001Slovakia_Book1_Tong hop Cac tuyen(9-1-06) 6" xfId="1107"/>
    <cellStyle name="Dziesiętny_Invoices2001Slovakia_Book1_Tong hop Cac tuyen(9-1-06) 6" xfId="1108"/>
    <cellStyle name="Dziesietny_Invoices2001Slovakia_Book1_Tong hop Cac tuyen(9-1-06) 7" xfId="1109"/>
    <cellStyle name="Dziesiętny_Invoices2001Slovakia_Book1_Tong hop Cac tuyen(9-1-06) 7" xfId="1110"/>
    <cellStyle name="Dziesietny_Invoices2001Slovakia_Book1_Tong hop Cac tuyen(9-1-06) 8" xfId="1111"/>
    <cellStyle name="Dziesiętny_Invoices2001Slovakia_Book1_Tong hop Cac tuyen(9-1-06) 8" xfId="1112"/>
    <cellStyle name="Dziesietny_Invoices2001Slovakia_Book1_Tong hop Cac tuyen(9-1-06) 9" xfId="1113"/>
    <cellStyle name="Dziesiętny_Invoices2001Slovakia_Book1_Tong hop Cac tuyen(9-1-06) 9" xfId="1114"/>
    <cellStyle name="Dziesietny_Invoices2001Slovakia_KL K.C mat duong" xfId="1115"/>
    <cellStyle name="Dziesiętny_Invoices2001Slovakia_Nhalamviec VTC(25-1-05)" xfId="1116"/>
    <cellStyle name="Dziesietny_Invoices2001Slovakia_TDT KHANH HOA" xfId="1117"/>
    <cellStyle name="Dziesiętny_Invoices2001Slovakia_TDT KHANH HOA" xfId="1118"/>
    <cellStyle name="Dziesietny_Invoices2001Slovakia_TDT KHANH HOA 10" xfId="1119"/>
    <cellStyle name="Dziesiętny_Invoices2001Slovakia_TDT KHANH HOA 10" xfId="1120"/>
    <cellStyle name="Dziesietny_Invoices2001Slovakia_TDT KHANH HOA 11" xfId="1121"/>
    <cellStyle name="Dziesiętny_Invoices2001Slovakia_TDT KHANH HOA 11" xfId="1122"/>
    <cellStyle name="Dziesietny_Invoices2001Slovakia_TDT KHANH HOA 12" xfId="1123"/>
    <cellStyle name="Dziesiętny_Invoices2001Slovakia_TDT KHANH HOA 12" xfId="1124"/>
    <cellStyle name="Dziesietny_Invoices2001Slovakia_TDT KHANH HOA 13" xfId="1125"/>
    <cellStyle name="Dziesiętny_Invoices2001Slovakia_TDT KHANH HOA 13" xfId="1126"/>
    <cellStyle name="Dziesietny_Invoices2001Slovakia_TDT KHANH HOA 14" xfId="1127"/>
    <cellStyle name="Dziesiętny_Invoices2001Slovakia_TDT KHANH HOA 14" xfId="1128"/>
    <cellStyle name="Dziesietny_Invoices2001Slovakia_TDT KHANH HOA 15" xfId="1129"/>
    <cellStyle name="Dziesiętny_Invoices2001Slovakia_TDT KHANH HOA 15" xfId="1130"/>
    <cellStyle name="Dziesietny_Invoices2001Slovakia_TDT KHANH HOA 16" xfId="1131"/>
    <cellStyle name="Dziesiętny_Invoices2001Slovakia_TDT KHANH HOA 16" xfId="1132"/>
    <cellStyle name="Dziesietny_Invoices2001Slovakia_TDT KHANH HOA 17" xfId="1133"/>
    <cellStyle name="Dziesiętny_Invoices2001Slovakia_TDT KHANH HOA 17" xfId="1134"/>
    <cellStyle name="Dziesietny_Invoices2001Slovakia_TDT KHANH HOA 18" xfId="1135"/>
    <cellStyle name="Dziesiętny_Invoices2001Slovakia_TDT KHANH HOA 18" xfId="1136"/>
    <cellStyle name="Dziesietny_Invoices2001Slovakia_TDT KHANH HOA 2" xfId="1137"/>
    <cellStyle name="Dziesiętny_Invoices2001Slovakia_TDT KHANH HOA 2" xfId="1138"/>
    <cellStyle name="Dziesietny_Invoices2001Slovakia_TDT KHANH HOA 3" xfId="1139"/>
    <cellStyle name="Dziesiętny_Invoices2001Slovakia_TDT KHANH HOA 3" xfId="1140"/>
    <cellStyle name="Dziesietny_Invoices2001Slovakia_TDT KHANH HOA 4" xfId="1141"/>
    <cellStyle name="Dziesiętny_Invoices2001Slovakia_TDT KHANH HOA 4" xfId="1142"/>
    <cellStyle name="Dziesietny_Invoices2001Slovakia_TDT KHANH HOA 5" xfId="1143"/>
    <cellStyle name="Dziesiętny_Invoices2001Slovakia_TDT KHANH HOA 5" xfId="1144"/>
    <cellStyle name="Dziesietny_Invoices2001Slovakia_TDT KHANH HOA 6" xfId="1145"/>
    <cellStyle name="Dziesiętny_Invoices2001Slovakia_TDT KHANH HOA 6" xfId="1146"/>
    <cellStyle name="Dziesietny_Invoices2001Slovakia_TDT KHANH HOA 7" xfId="1147"/>
    <cellStyle name="Dziesiętny_Invoices2001Slovakia_TDT KHANH HOA 7" xfId="1148"/>
    <cellStyle name="Dziesietny_Invoices2001Slovakia_TDT KHANH HOA 8" xfId="1149"/>
    <cellStyle name="Dziesiętny_Invoices2001Slovakia_TDT KHANH HOA 8" xfId="1150"/>
    <cellStyle name="Dziesietny_Invoices2001Slovakia_TDT KHANH HOA 9" xfId="1151"/>
    <cellStyle name="Dziesiętny_Invoices2001Slovakia_TDT KHANH HOA 9" xfId="1152"/>
    <cellStyle name="Dziesietny_Invoices2001Slovakia_TDT KHANH HOA_Tong hop Cac tuyen(9-1-06)" xfId="1153"/>
    <cellStyle name="Dziesiętny_Invoices2001Slovakia_TDT KHANH HOA_Tong hop Cac tuyen(9-1-06)" xfId="1154"/>
    <cellStyle name="Dziesietny_Invoices2001Slovakia_TDT KHANH HOA_Tong hop Cac tuyen(9-1-06) 10" xfId="1155"/>
    <cellStyle name="Dziesiętny_Invoices2001Slovakia_TDT KHANH HOA_Tong hop Cac tuyen(9-1-06) 10" xfId="1156"/>
    <cellStyle name="Dziesietny_Invoices2001Slovakia_TDT KHANH HOA_Tong hop Cac tuyen(9-1-06) 11" xfId="1157"/>
    <cellStyle name="Dziesiętny_Invoices2001Slovakia_TDT KHANH HOA_Tong hop Cac tuyen(9-1-06) 11" xfId="1158"/>
    <cellStyle name="Dziesietny_Invoices2001Slovakia_TDT KHANH HOA_Tong hop Cac tuyen(9-1-06) 12" xfId="1159"/>
    <cellStyle name="Dziesiętny_Invoices2001Slovakia_TDT KHANH HOA_Tong hop Cac tuyen(9-1-06) 12" xfId="1160"/>
    <cellStyle name="Dziesietny_Invoices2001Slovakia_TDT KHANH HOA_Tong hop Cac tuyen(9-1-06) 13" xfId="1161"/>
    <cellStyle name="Dziesiętny_Invoices2001Slovakia_TDT KHANH HOA_Tong hop Cac tuyen(9-1-06) 13" xfId="1162"/>
    <cellStyle name="Dziesietny_Invoices2001Slovakia_TDT KHANH HOA_Tong hop Cac tuyen(9-1-06) 14" xfId="1163"/>
    <cellStyle name="Dziesiętny_Invoices2001Slovakia_TDT KHANH HOA_Tong hop Cac tuyen(9-1-06) 14" xfId="1164"/>
    <cellStyle name="Dziesietny_Invoices2001Slovakia_TDT KHANH HOA_Tong hop Cac tuyen(9-1-06) 15" xfId="1165"/>
    <cellStyle name="Dziesiętny_Invoices2001Slovakia_TDT KHANH HOA_Tong hop Cac tuyen(9-1-06) 15" xfId="1166"/>
    <cellStyle name="Dziesietny_Invoices2001Slovakia_TDT KHANH HOA_Tong hop Cac tuyen(9-1-06) 16" xfId="1167"/>
    <cellStyle name="Dziesiętny_Invoices2001Slovakia_TDT KHANH HOA_Tong hop Cac tuyen(9-1-06) 16" xfId="1168"/>
    <cellStyle name="Dziesietny_Invoices2001Slovakia_TDT KHANH HOA_Tong hop Cac tuyen(9-1-06) 17" xfId="1169"/>
    <cellStyle name="Dziesiętny_Invoices2001Slovakia_TDT KHANH HOA_Tong hop Cac tuyen(9-1-06) 17" xfId="1170"/>
    <cellStyle name="Dziesietny_Invoices2001Slovakia_TDT KHANH HOA_Tong hop Cac tuyen(9-1-06) 18" xfId="1171"/>
    <cellStyle name="Dziesiętny_Invoices2001Slovakia_TDT KHANH HOA_Tong hop Cac tuyen(9-1-06) 18" xfId="1172"/>
    <cellStyle name="Dziesietny_Invoices2001Slovakia_TDT KHANH HOA_Tong hop Cac tuyen(9-1-06) 2" xfId="1173"/>
    <cellStyle name="Dziesiętny_Invoices2001Slovakia_TDT KHANH HOA_Tong hop Cac tuyen(9-1-06) 2" xfId="1174"/>
    <cellStyle name="Dziesietny_Invoices2001Slovakia_TDT KHANH HOA_Tong hop Cac tuyen(9-1-06) 3" xfId="1175"/>
    <cellStyle name="Dziesiętny_Invoices2001Slovakia_TDT KHANH HOA_Tong hop Cac tuyen(9-1-06) 3" xfId="1176"/>
    <cellStyle name="Dziesietny_Invoices2001Slovakia_TDT KHANH HOA_Tong hop Cac tuyen(9-1-06) 4" xfId="1177"/>
    <cellStyle name="Dziesiętny_Invoices2001Slovakia_TDT KHANH HOA_Tong hop Cac tuyen(9-1-06) 4" xfId="1178"/>
    <cellStyle name="Dziesietny_Invoices2001Slovakia_TDT KHANH HOA_Tong hop Cac tuyen(9-1-06) 5" xfId="1179"/>
    <cellStyle name="Dziesiętny_Invoices2001Slovakia_TDT KHANH HOA_Tong hop Cac tuyen(9-1-06) 5" xfId="1180"/>
    <cellStyle name="Dziesietny_Invoices2001Slovakia_TDT KHANH HOA_Tong hop Cac tuyen(9-1-06) 6" xfId="1181"/>
    <cellStyle name="Dziesiętny_Invoices2001Slovakia_TDT KHANH HOA_Tong hop Cac tuyen(9-1-06) 6" xfId="1182"/>
    <cellStyle name="Dziesietny_Invoices2001Slovakia_TDT KHANH HOA_Tong hop Cac tuyen(9-1-06) 7" xfId="1183"/>
    <cellStyle name="Dziesiętny_Invoices2001Slovakia_TDT KHANH HOA_Tong hop Cac tuyen(9-1-06) 7" xfId="1184"/>
    <cellStyle name="Dziesietny_Invoices2001Slovakia_TDT KHANH HOA_Tong hop Cac tuyen(9-1-06) 8" xfId="1185"/>
    <cellStyle name="Dziesiętny_Invoices2001Slovakia_TDT KHANH HOA_Tong hop Cac tuyen(9-1-06) 8" xfId="1186"/>
    <cellStyle name="Dziesietny_Invoices2001Slovakia_TDT KHANH HOA_Tong hop Cac tuyen(9-1-06) 9" xfId="1187"/>
    <cellStyle name="Dziesiętny_Invoices2001Slovakia_TDT KHANH HOA_Tong hop Cac tuyen(9-1-06) 9" xfId="1188"/>
    <cellStyle name="Dziesietny_Invoices2001Slovakia_TDT quangngai" xfId="1189"/>
    <cellStyle name="Dziesiętny_Invoices2001Slovakia_TDT quangngai" xfId="1190"/>
    <cellStyle name="Dziesietny_Invoices2001Slovakia_TDT quangngai 10" xfId="1191"/>
    <cellStyle name="Dziesiętny_Invoices2001Slovakia_TDT quangngai 10" xfId="1192"/>
    <cellStyle name="Dziesietny_Invoices2001Slovakia_TDT quangngai 11" xfId="1193"/>
    <cellStyle name="Dziesiętny_Invoices2001Slovakia_TDT quangngai 11" xfId="1194"/>
    <cellStyle name="Dziesietny_Invoices2001Slovakia_TDT quangngai 12" xfId="1195"/>
    <cellStyle name="Dziesiętny_Invoices2001Slovakia_TDT quangngai 12" xfId="1196"/>
    <cellStyle name="Dziesietny_Invoices2001Slovakia_TDT quangngai 13" xfId="1197"/>
    <cellStyle name="Dziesiętny_Invoices2001Slovakia_TDT quangngai 13" xfId="1198"/>
    <cellStyle name="Dziesietny_Invoices2001Slovakia_TDT quangngai 14" xfId="1199"/>
    <cellStyle name="Dziesiętny_Invoices2001Slovakia_TDT quangngai 14" xfId="1200"/>
    <cellStyle name="Dziesietny_Invoices2001Slovakia_TDT quangngai 15" xfId="1201"/>
    <cellStyle name="Dziesiętny_Invoices2001Slovakia_TDT quangngai 15" xfId="1202"/>
    <cellStyle name="Dziesietny_Invoices2001Slovakia_TDT quangngai 16" xfId="1203"/>
    <cellStyle name="Dziesiętny_Invoices2001Slovakia_TDT quangngai 16" xfId="1204"/>
    <cellStyle name="Dziesietny_Invoices2001Slovakia_TDT quangngai 17" xfId="1205"/>
    <cellStyle name="Dziesiętny_Invoices2001Slovakia_TDT quangngai 17" xfId="1206"/>
    <cellStyle name="Dziesietny_Invoices2001Slovakia_TDT quangngai 18" xfId="1207"/>
    <cellStyle name="Dziesiętny_Invoices2001Slovakia_TDT quangngai 18" xfId="1208"/>
    <cellStyle name="Dziesietny_Invoices2001Slovakia_TDT quangngai 2" xfId="1209"/>
    <cellStyle name="Dziesiętny_Invoices2001Slovakia_TDT quangngai 2" xfId="1210"/>
    <cellStyle name="Dziesietny_Invoices2001Slovakia_TDT quangngai 3" xfId="1211"/>
    <cellStyle name="Dziesiętny_Invoices2001Slovakia_TDT quangngai 3" xfId="1212"/>
    <cellStyle name="Dziesietny_Invoices2001Slovakia_TDT quangngai 4" xfId="1213"/>
    <cellStyle name="Dziesiętny_Invoices2001Slovakia_TDT quangngai 4" xfId="1214"/>
    <cellStyle name="Dziesietny_Invoices2001Slovakia_TDT quangngai 5" xfId="1215"/>
    <cellStyle name="Dziesiętny_Invoices2001Slovakia_TDT quangngai 5" xfId="1216"/>
    <cellStyle name="Dziesietny_Invoices2001Slovakia_TDT quangngai 6" xfId="1217"/>
    <cellStyle name="Dziesiętny_Invoices2001Slovakia_TDT quangngai 6" xfId="1218"/>
    <cellStyle name="Dziesietny_Invoices2001Slovakia_TDT quangngai 7" xfId="1219"/>
    <cellStyle name="Dziesiętny_Invoices2001Slovakia_TDT quangngai 7" xfId="1220"/>
    <cellStyle name="Dziesietny_Invoices2001Slovakia_TDT quangngai 8" xfId="1221"/>
    <cellStyle name="Dziesiętny_Invoices2001Slovakia_TDT quangngai 8" xfId="1222"/>
    <cellStyle name="Dziesietny_Invoices2001Slovakia_TDT quangngai 9" xfId="1223"/>
    <cellStyle name="Dziesiętny_Invoices2001Slovakia_TDT quangngai 9" xfId="1224"/>
    <cellStyle name="Dziesietny_Invoices2001Slovakia_Tong hop Cac tuyen(9-1-06)" xfId="1225"/>
    <cellStyle name="Enter Currency (0)" xfId="1226"/>
    <cellStyle name="Enter Currency (0) 2" xfId="1227"/>
    <cellStyle name="Enter Currency (2)" xfId="1228"/>
    <cellStyle name="Enter Currency (2) 2" xfId="1229"/>
    <cellStyle name="Enter Units (0)" xfId="1230"/>
    <cellStyle name="Enter Units (0) 2" xfId="1231"/>
    <cellStyle name="Enter Units (1)" xfId="1232"/>
    <cellStyle name="Enter Units (1) 2" xfId="1233"/>
    <cellStyle name="Enter Units (2)" xfId="1234"/>
    <cellStyle name="Enter Units (2) 2" xfId="1235"/>
    <cellStyle name="Entered" xfId="1236"/>
    <cellStyle name="Entered 2" xfId="1237"/>
    <cellStyle name="Euro" xfId="1238"/>
    <cellStyle name="Euro 2" xfId="1239"/>
    <cellStyle name="Euro 3" xfId="1240"/>
    <cellStyle name="Euro 4" xfId="1241"/>
    <cellStyle name="Explanatory Text 2" xfId="1242"/>
    <cellStyle name="Explanatory Text 3" xfId="1243"/>
    <cellStyle name="Explanatory Text 4" xfId="1244"/>
    <cellStyle name="Fixed" xfId="1245"/>
    <cellStyle name="Good 2" xfId="21"/>
    <cellStyle name="Good 2 2" xfId="1246"/>
    <cellStyle name="Good 3" xfId="1247"/>
    <cellStyle name="Good 4" xfId="1248"/>
    <cellStyle name="Grey" xfId="1249"/>
    <cellStyle name="H" xfId="1250"/>
    <cellStyle name="H 2" xfId="1251"/>
    <cellStyle name="ha" xfId="1252"/>
    <cellStyle name="ha 2" xfId="1253"/>
    <cellStyle name="Head 1" xfId="1254"/>
    <cellStyle name="Head 1 2" xfId="1255"/>
    <cellStyle name="HEADER" xfId="1256"/>
    <cellStyle name="HEADER 2" xfId="1257"/>
    <cellStyle name="HEADER 3" xfId="1258"/>
    <cellStyle name="HEADER 4" xfId="1259"/>
    <cellStyle name="Header1" xfId="1260"/>
    <cellStyle name="Header2" xfId="1261"/>
    <cellStyle name="Heading 1 2" xfId="1262"/>
    <cellStyle name="Heading 1 3" xfId="1263"/>
    <cellStyle name="Heading 1 4" xfId="1264"/>
    <cellStyle name="Heading 2 2" xfId="1265"/>
    <cellStyle name="Heading 2 3" xfId="1266"/>
    <cellStyle name="Heading 2 4" xfId="1267"/>
    <cellStyle name="Heading 3 2" xfId="1268"/>
    <cellStyle name="Heading 3 3" xfId="1269"/>
    <cellStyle name="Heading 3 4" xfId="1270"/>
    <cellStyle name="Heading 4 2" xfId="1271"/>
    <cellStyle name="Heading 4 3" xfId="1272"/>
    <cellStyle name="Heading 4 4" xfId="1273"/>
    <cellStyle name="Heading1" xfId="1274"/>
    <cellStyle name="Heading1 2" xfId="1275"/>
    <cellStyle name="Heading1 3" xfId="1276"/>
    <cellStyle name="Heading2" xfId="1277"/>
    <cellStyle name="Heading2 2" xfId="1278"/>
    <cellStyle name="Heading2 3" xfId="1279"/>
    <cellStyle name="HEADINGS" xfId="1280"/>
    <cellStyle name="HEADINGS 2" xfId="1281"/>
    <cellStyle name="HEADINGSTOP" xfId="1282"/>
    <cellStyle name="HEADINGSTOP 2" xfId="1283"/>
    <cellStyle name="headoption" xfId="1284"/>
    <cellStyle name="headoption 2" xfId="1285"/>
    <cellStyle name="Hoa-Scholl" xfId="1286"/>
    <cellStyle name="Hoa-Scholl 2" xfId="1287"/>
    <cellStyle name="HUY" xfId="1288"/>
    <cellStyle name="i·0" xfId="1289"/>
    <cellStyle name="Input [yellow]" xfId="1290"/>
    <cellStyle name="Input 2" xfId="1291"/>
    <cellStyle name="Input 3" xfId="1292"/>
    <cellStyle name="Input 4" xfId="1293"/>
    <cellStyle name="Input 5" xfId="1294"/>
    <cellStyle name="k_TONG HOP KINH PHI" xfId="1295"/>
    <cellStyle name="k_TONG HOP KINH PHI 2" xfId="1296"/>
    <cellStyle name="k_ÿÿÿÿÿ" xfId="1297"/>
    <cellStyle name="k_ÿÿÿÿÿ 2" xfId="1298"/>
    <cellStyle name="k_ÿÿÿÿÿ_1" xfId="1299"/>
    <cellStyle name="k_ÿÿÿÿÿ_2" xfId="1300"/>
    <cellStyle name="k_ÿÿÿÿÿ_2 2" xfId="1301"/>
    <cellStyle name="khanh" xfId="1302"/>
    <cellStyle name="khanh 2" xfId="1303"/>
    <cellStyle name="khung" xfId="1304"/>
    <cellStyle name="Ledger 17 x 11 in" xfId="1305"/>
    <cellStyle name="Ledger 17 x 11 in 2" xfId="1306"/>
    <cellStyle name="Ledger 17 x 11 in 3" xfId="1307"/>
    <cellStyle name="Ledger 17 x 11 in 4" xfId="1308"/>
    <cellStyle name="Ledger 17 x 11 in 5" xfId="1309"/>
    <cellStyle name="Ledger 17 x 11 in 6" xfId="1310"/>
    <cellStyle name="Link Currency (0)" xfId="1311"/>
    <cellStyle name="Link Currency (0) 2" xfId="1312"/>
    <cellStyle name="Link Currency (2)" xfId="1313"/>
    <cellStyle name="Link Currency (2) 2" xfId="1314"/>
    <cellStyle name="Link Units (0)" xfId="1315"/>
    <cellStyle name="Link Units (0) 2" xfId="1316"/>
    <cellStyle name="Link Units (1)" xfId="1317"/>
    <cellStyle name="Link Units (1) 2" xfId="1318"/>
    <cellStyle name="Link Units (2)" xfId="1319"/>
    <cellStyle name="Link Units (2) 2" xfId="1320"/>
    <cellStyle name="Linked Cell 2" xfId="1321"/>
    <cellStyle name="Linked Cell 3" xfId="1322"/>
    <cellStyle name="Linked Cell 4" xfId="1323"/>
    <cellStyle name="MAU" xfId="1324"/>
    <cellStyle name="MAU 2" xfId="1325"/>
    <cellStyle name="Migliaia (0)_CALPREZZ" xfId="1326"/>
    <cellStyle name="Migliaia_ PESO ELETTR." xfId="1327"/>
    <cellStyle name="Millares [0]_Well Timing" xfId="1328"/>
    <cellStyle name="Millares_Well Timing" xfId="1329"/>
    <cellStyle name="Milliers [0]_      " xfId="1330"/>
    <cellStyle name="Milliers_      " xfId="1331"/>
    <cellStyle name="Model" xfId="1332"/>
    <cellStyle name="Model 2" xfId="1333"/>
    <cellStyle name="Model 3" xfId="1334"/>
    <cellStyle name="Model 4" xfId="1335"/>
    <cellStyle name="moi" xfId="1336"/>
    <cellStyle name="moi 2" xfId="1337"/>
    <cellStyle name="moi 3" xfId="1338"/>
    <cellStyle name="moi 4" xfId="1339"/>
    <cellStyle name="Moneda [0]_Well Timing" xfId="1340"/>
    <cellStyle name="Moneda_Well Timing" xfId="1341"/>
    <cellStyle name="Monétaire [0]_      " xfId="1342"/>
    <cellStyle name="Monétaire_      " xfId="1343"/>
    <cellStyle name="n" xfId="1344"/>
    <cellStyle name="Neutral 2" xfId="1345"/>
    <cellStyle name="Neutral 3" xfId="1346"/>
    <cellStyle name="Neutral 4" xfId="1347"/>
    <cellStyle name="New Times Roman" xfId="1348"/>
    <cellStyle name="New Times Roman 2" xfId="1349"/>
    <cellStyle name="nga" xfId="1988"/>
    <cellStyle name="nga 2" xfId="1989"/>
    <cellStyle name="no dec" xfId="1350"/>
    <cellStyle name="no dec 2" xfId="1351"/>
    <cellStyle name="ÑONVÒ" xfId="1352"/>
    <cellStyle name="ÑONVÒ 2" xfId="1353"/>
    <cellStyle name="Normal" xfId="0" builtinId="0"/>
    <cellStyle name="Normal - Style1" xfId="1354"/>
    <cellStyle name="Normal - Style1 2" xfId="1355"/>
    <cellStyle name="Normal - Style1 3" xfId="1356"/>
    <cellStyle name="Normal - 유형1" xfId="1357"/>
    <cellStyle name="Normal - 유형1 2" xfId="1358"/>
    <cellStyle name="Normal 10" xfId="22"/>
    <cellStyle name="Normal 10 2" xfId="23"/>
    <cellStyle name="Normal 10 2 2" xfId="1359"/>
    <cellStyle name="Normal 10 3" xfId="1360"/>
    <cellStyle name="Normal 10 4" xfId="1361"/>
    <cellStyle name="Normal 10 5" xfId="1362"/>
    <cellStyle name="Normal 100" xfId="1363"/>
    <cellStyle name="Normal 101" xfId="1364"/>
    <cellStyle name="Normal 102" xfId="1365"/>
    <cellStyle name="Normal 103" xfId="1366"/>
    <cellStyle name="Normal 104" xfId="1367"/>
    <cellStyle name="Normal 105" xfId="1368"/>
    <cellStyle name="Normal 106" xfId="1369"/>
    <cellStyle name="Normal 107" xfId="1370"/>
    <cellStyle name="Normal 108" xfId="1371"/>
    <cellStyle name="Normal 109" xfId="1372"/>
    <cellStyle name="Normal 11" xfId="24"/>
    <cellStyle name="Normal 11 2" xfId="1373"/>
    <cellStyle name="Normal 11 3" xfId="1374"/>
    <cellStyle name="Normal 11 4" xfId="1375"/>
    <cellStyle name="Normal 110" xfId="1376"/>
    <cellStyle name="Normal 111" xfId="1377"/>
    <cellStyle name="Normal 112" xfId="1378"/>
    <cellStyle name="Normal 113" xfId="1379"/>
    <cellStyle name="Normal 114" xfId="1380"/>
    <cellStyle name="Normal 115" xfId="1381"/>
    <cellStyle name="Normal 116" xfId="1382"/>
    <cellStyle name="Normal 117" xfId="1383"/>
    <cellStyle name="Normal 118" xfId="1384"/>
    <cellStyle name="Normal 119" xfId="1385"/>
    <cellStyle name="Normal 12" xfId="25"/>
    <cellStyle name="Normal 12 2" xfId="1386"/>
    <cellStyle name="Normal 12 3" xfId="1387"/>
    <cellStyle name="Normal 12 4" xfId="1388"/>
    <cellStyle name="Normal 120" xfId="1389"/>
    <cellStyle name="Normal 121" xfId="1390"/>
    <cellStyle name="Normal 122" xfId="1391"/>
    <cellStyle name="Normal 123" xfId="1392"/>
    <cellStyle name="Normal 124" xfId="1393"/>
    <cellStyle name="Normal 125" xfId="1394"/>
    <cellStyle name="Normal 126" xfId="1395"/>
    <cellStyle name="Normal 127" xfId="1396"/>
    <cellStyle name="Normal 128" xfId="1397"/>
    <cellStyle name="Normal 129" xfId="1398"/>
    <cellStyle name="Normal 13" xfId="26"/>
    <cellStyle name="Normal 13 2" xfId="1399"/>
    <cellStyle name="Normal 13 3" xfId="1400"/>
    <cellStyle name="Normal 130" xfId="1401"/>
    <cellStyle name="Normal 131" xfId="1402"/>
    <cellStyle name="Normal 132" xfId="1403"/>
    <cellStyle name="Normal 133" xfId="1404"/>
    <cellStyle name="Normal 134" xfId="1405"/>
    <cellStyle name="Normal 135" xfId="1406"/>
    <cellStyle name="Normal 136" xfId="1407"/>
    <cellStyle name="Normal 137" xfId="1408"/>
    <cellStyle name="Normal 138" xfId="1409"/>
    <cellStyle name="Normal 139" xfId="1410"/>
    <cellStyle name="Normal 14" xfId="27"/>
    <cellStyle name="Normal 14 2" xfId="1411"/>
    <cellStyle name="Normal 140" xfId="1412"/>
    <cellStyle name="Normal 141" xfId="1413"/>
    <cellStyle name="Normal 142" xfId="1414"/>
    <cellStyle name="Normal 143" xfId="1415"/>
    <cellStyle name="Normal 144" xfId="1416"/>
    <cellStyle name="Normal 145" xfId="1417"/>
    <cellStyle name="Normal 146" xfId="1418"/>
    <cellStyle name="Normal 147" xfId="1419"/>
    <cellStyle name="Normal 148" xfId="1420"/>
    <cellStyle name="Normal 149" xfId="1421"/>
    <cellStyle name="Normal 15" xfId="1422"/>
    <cellStyle name="Normal 150" xfId="1423"/>
    <cellStyle name="Normal 151" xfId="1424"/>
    <cellStyle name="Normal 152" xfId="1425"/>
    <cellStyle name="Normal 153" xfId="1426"/>
    <cellStyle name="Normal 154" xfId="1427"/>
    <cellStyle name="Normal 155" xfId="1428"/>
    <cellStyle name="Normal 156" xfId="1429"/>
    <cellStyle name="Normal 157" xfId="1430"/>
    <cellStyle name="Normal 158" xfId="1431"/>
    <cellStyle name="Normal 159" xfId="1432"/>
    <cellStyle name="Normal 16" xfId="1433"/>
    <cellStyle name="Normal 160" xfId="1434"/>
    <cellStyle name="Normal 161" xfId="1435"/>
    <cellStyle name="Normal 162" xfId="1436"/>
    <cellStyle name="Normal 163" xfId="1437"/>
    <cellStyle name="Normal 164" xfId="1438"/>
    <cellStyle name="Normal 165" xfId="1439"/>
    <cellStyle name="Normal 166" xfId="1440"/>
    <cellStyle name="Normal 167" xfId="1441"/>
    <cellStyle name="Normal 168" xfId="1442"/>
    <cellStyle name="Normal 169" xfId="1443"/>
    <cellStyle name="Normal 17" xfId="1444"/>
    <cellStyle name="Normal 170" xfId="1445"/>
    <cellStyle name="Normal 171" xfId="1446"/>
    <cellStyle name="Normal 172" xfId="1447"/>
    <cellStyle name="Normal 173" xfId="1448"/>
    <cellStyle name="Normal 174" xfId="1449"/>
    <cellStyle name="Normal 175" xfId="1450"/>
    <cellStyle name="Normal 175 2" xfId="1451"/>
    <cellStyle name="Normal 175 2 2" xfId="1452"/>
    <cellStyle name="Normal 175 3" xfId="1453"/>
    <cellStyle name="Normal 176" xfId="1454"/>
    <cellStyle name="Normal 176 2" xfId="1455"/>
    <cellStyle name="Normal 176 2 2" xfId="1456"/>
    <cellStyle name="Normal 176 3" xfId="1457"/>
    <cellStyle name="Normal 177" xfId="1458"/>
    <cellStyle name="Normal 177 2" xfId="1459"/>
    <cellStyle name="Normal 177 2 2" xfId="1460"/>
    <cellStyle name="Normal 177 3" xfId="1461"/>
    <cellStyle name="Normal 178" xfId="1462"/>
    <cellStyle name="Normal 179" xfId="1463"/>
    <cellStyle name="Normal 18" xfId="1464"/>
    <cellStyle name="Normal 180" xfId="1465"/>
    <cellStyle name="Normal 181" xfId="1466"/>
    <cellStyle name="Normal 181 2" xfId="1467"/>
    <cellStyle name="Normal 181 2 2" xfId="1468"/>
    <cellStyle name="Normal 181 3" xfId="1469"/>
    <cellStyle name="Normal 182" xfId="1470"/>
    <cellStyle name="Normal 182 2" xfId="1471"/>
    <cellStyle name="Normal 182 2 2" xfId="1472"/>
    <cellStyle name="Normal 182 3" xfId="1473"/>
    <cellStyle name="Normal 183" xfId="1474"/>
    <cellStyle name="Normal 183 2" xfId="1475"/>
    <cellStyle name="Normal 183 2 2" xfId="1476"/>
    <cellStyle name="Normal 183 3" xfId="1477"/>
    <cellStyle name="Normal 184" xfId="1478"/>
    <cellStyle name="Normal 184 2" xfId="1479"/>
    <cellStyle name="Normal 184 2 2" xfId="1480"/>
    <cellStyle name="Normal 184 3" xfId="1481"/>
    <cellStyle name="Normal 185" xfId="1482"/>
    <cellStyle name="Normal 185 2" xfId="1483"/>
    <cellStyle name="Normal 185 2 2" xfId="1484"/>
    <cellStyle name="Normal 185 3" xfId="1485"/>
    <cellStyle name="Normal 186" xfId="1486"/>
    <cellStyle name="Normal 186 2" xfId="1487"/>
    <cellStyle name="Normal 186 2 2" xfId="1488"/>
    <cellStyle name="Normal 186 3" xfId="1489"/>
    <cellStyle name="Normal 187" xfId="1490"/>
    <cellStyle name="Normal 187 2" xfId="1491"/>
    <cellStyle name="Normal 187 2 2" xfId="1492"/>
    <cellStyle name="Normal 187 3" xfId="1493"/>
    <cellStyle name="Normal 188" xfId="1494"/>
    <cellStyle name="Normal 188 2" xfId="1495"/>
    <cellStyle name="Normal 188 2 2" xfId="1496"/>
    <cellStyle name="Normal 188 3" xfId="1497"/>
    <cellStyle name="Normal 189" xfId="1498"/>
    <cellStyle name="Normal 189 2" xfId="1499"/>
    <cellStyle name="Normal 189 2 2" xfId="1500"/>
    <cellStyle name="Normal 189 3" xfId="1501"/>
    <cellStyle name="Normal 19" xfId="1502"/>
    <cellStyle name="Normal 190" xfId="1503"/>
    <cellStyle name="Normal 190 2" xfId="1504"/>
    <cellStyle name="Normal 190 2 2" xfId="1505"/>
    <cellStyle name="Normal 190 3" xfId="1506"/>
    <cellStyle name="Normal 191" xfId="1507"/>
    <cellStyle name="Normal 191 2" xfId="1508"/>
    <cellStyle name="Normal 191 2 2" xfId="1509"/>
    <cellStyle name="Normal 191 3" xfId="1510"/>
    <cellStyle name="Normal 192" xfId="1511"/>
    <cellStyle name="Normal 192 2" xfId="1512"/>
    <cellStyle name="Normal 192 2 2" xfId="1513"/>
    <cellStyle name="Normal 192 3" xfId="1514"/>
    <cellStyle name="Normal 193" xfId="1515"/>
    <cellStyle name="Normal 193 2" xfId="1516"/>
    <cellStyle name="Normal 193 2 2" xfId="1517"/>
    <cellStyle name="Normal 193 3" xfId="1518"/>
    <cellStyle name="Normal 194" xfId="1519"/>
    <cellStyle name="Normal 194 2" xfId="1520"/>
    <cellStyle name="Normal 194 2 2" xfId="1521"/>
    <cellStyle name="Normal 194 3" xfId="1522"/>
    <cellStyle name="Normal 195" xfId="1523"/>
    <cellStyle name="Normal 195 2" xfId="1524"/>
    <cellStyle name="Normal 195 2 2" xfId="1525"/>
    <cellStyle name="Normal 195 3" xfId="1526"/>
    <cellStyle name="Normal 196" xfId="1527"/>
    <cellStyle name="Normal 196 2" xfId="1528"/>
    <cellStyle name="Normal 196 2 2" xfId="1529"/>
    <cellStyle name="Normal 196 3" xfId="1530"/>
    <cellStyle name="Normal 197" xfId="1531"/>
    <cellStyle name="Normal 197 2" xfId="1532"/>
    <cellStyle name="Normal 197 2 2" xfId="1533"/>
    <cellStyle name="Normal 197 3" xfId="1534"/>
    <cellStyle name="Normal 198" xfId="1535"/>
    <cellStyle name="Normal 198 2" xfId="1536"/>
    <cellStyle name="Normal 198 2 2" xfId="1537"/>
    <cellStyle name="Normal 198 3" xfId="1538"/>
    <cellStyle name="Normal 199" xfId="1539"/>
    <cellStyle name="Normal 199 2" xfId="1540"/>
    <cellStyle name="Normal 199 2 2" xfId="1541"/>
    <cellStyle name="Normal 199 3" xfId="1542"/>
    <cellStyle name="Normal 2" xfId="28"/>
    <cellStyle name="Normal 2 10" xfId="1543"/>
    <cellStyle name="Normal 2 11" xfId="1544"/>
    <cellStyle name="Normal 2 12" xfId="1545"/>
    <cellStyle name="Normal 2 13" xfId="1546"/>
    <cellStyle name="Normal 2 14" xfId="1547"/>
    <cellStyle name="Normal 2 15" xfId="1548"/>
    <cellStyle name="Normal 2 16" xfId="1549"/>
    <cellStyle name="Normal 2 17" xfId="1550"/>
    <cellStyle name="Normal 2 18" xfId="1551"/>
    <cellStyle name="Normal 2 19" xfId="1552"/>
    <cellStyle name="Normal 2 2" xfId="29"/>
    <cellStyle name="Normal 2 20" xfId="1553"/>
    <cellStyle name="Normal 2 21" xfId="1554"/>
    <cellStyle name="Normal 2 3" xfId="30"/>
    <cellStyle name="Normal 2 3 2" xfId="31"/>
    <cellStyle name="Normal 2 3 3" xfId="1555"/>
    <cellStyle name="Normal 2 4" xfId="32"/>
    <cellStyle name="Normal 2 4 2" xfId="1556"/>
    <cellStyle name="Normal 2 5" xfId="1557"/>
    <cellStyle name="Normal 2 6" xfId="1558"/>
    <cellStyle name="Normal 2 7" xfId="1559"/>
    <cellStyle name="Normal 2 8" xfId="1560"/>
    <cellStyle name="Normal 2 9" xfId="1561"/>
    <cellStyle name="Normal 2_Bang bieu" xfId="33"/>
    <cellStyle name="Normal 20" xfId="1562"/>
    <cellStyle name="Normal 200" xfId="1563"/>
    <cellStyle name="Normal 200 2" xfId="1564"/>
    <cellStyle name="Normal 200 2 2" xfId="1565"/>
    <cellStyle name="Normal 200 3" xfId="1566"/>
    <cellStyle name="Normal 201" xfId="1567"/>
    <cellStyle name="Normal 201 2" xfId="1568"/>
    <cellStyle name="Normal 201 2 2" xfId="1569"/>
    <cellStyle name="Normal 201 3" xfId="1570"/>
    <cellStyle name="Normal 202" xfId="1571"/>
    <cellStyle name="Normal 202 2" xfId="1572"/>
    <cellStyle name="Normal 202 2 2" xfId="1573"/>
    <cellStyle name="Normal 202 3" xfId="1574"/>
    <cellStyle name="Normal 203" xfId="1575"/>
    <cellStyle name="Normal 203 2" xfId="1576"/>
    <cellStyle name="Normal 203 2 2" xfId="1577"/>
    <cellStyle name="Normal 203 3" xfId="1578"/>
    <cellStyle name="Normal 204" xfId="1579"/>
    <cellStyle name="Normal 204 2" xfId="1580"/>
    <cellStyle name="Normal 204 2 2" xfId="1581"/>
    <cellStyle name="Normal 204 3" xfId="1582"/>
    <cellStyle name="Normal 205" xfId="1583"/>
    <cellStyle name="Normal 205 2" xfId="1584"/>
    <cellStyle name="Normal 205 2 2" xfId="1585"/>
    <cellStyle name="Normal 205 3" xfId="1586"/>
    <cellStyle name="Normal 206" xfId="1587"/>
    <cellStyle name="Normal 206 2" xfId="1588"/>
    <cellStyle name="Normal 206 2 2" xfId="1589"/>
    <cellStyle name="Normal 206 3" xfId="1590"/>
    <cellStyle name="Normal 207" xfId="1591"/>
    <cellStyle name="Normal 207 2" xfId="1592"/>
    <cellStyle name="Normal 207 2 2" xfId="1593"/>
    <cellStyle name="Normal 207 3" xfId="1594"/>
    <cellStyle name="Normal 208" xfId="1595"/>
    <cellStyle name="Normal 208 2" xfId="1596"/>
    <cellStyle name="Normal 208 2 2" xfId="1597"/>
    <cellStyle name="Normal 208 3" xfId="1598"/>
    <cellStyle name="Normal 209" xfId="1599"/>
    <cellStyle name="Normal 209 2" xfId="1600"/>
    <cellStyle name="Normal 209 2 2" xfId="1601"/>
    <cellStyle name="Normal 209 3" xfId="1602"/>
    <cellStyle name="Normal 21" xfId="1603"/>
    <cellStyle name="Normal 210" xfId="1604"/>
    <cellStyle name="Normal 210 2" xfId="1605"/>
    <cellStyle name="Normal 210 2 2" xfId="1606"/>
    <cellStyle name="Normal 210 3" xfId="1607"/>
    <cellStyle name="Normal 211" xfId="1608"/>
    <cellStyle name="Normal 211 2" xfId="1609"/>
    <cellStyle name="Normal 211 2 2" xfId="1610"/>
    <cellStyle name="Normal 211 3" xfId="1611"/>
    <cellStyle name="Normal 212" xfId="1612"/>
    <cellStyle name="Normal 212 2" xfId="1613"/>
    <cellStyle name="Normal 212 2 2" xfId="1614"/>
    <cellStyle name="Normal 212 3" xfId="1615"/>
    <cellStyle name="Normal 213" xfId="1616"/>
    <cellStyle name="Normal 213 2" xfId="1617"/>
    <cellStyle name="Normal 213 2 2" xfId="1618"/>
    <cellStyle name="Normal 213 3" xfId="1619"/>
    <cellStyle name="Normal 214" xfId="1620"/>
    <cellStyle name="Normal 214 2" xfId="1621"/>
    <cellStyle name="Normal 214 2 2" xfId="1622"/>
    <cellStyle name="Normal 214 3" xfId="1623"/>
    <cellStyle name="Normal 215" xfId="1624"/>
    <cellStyle name="Normal 215 2" xfId="1625"/>
    <cellStyle name="Normal 215 2 2" xfId="1626"/>
    <cellStyle name="Normal 215 3" xfId="1627"/>
    <cellStyle name="Normal 216" xfId="1628"/>
    <cellStyle name="Normal 216 2" xfId="1629"/>
    <cellStyle name="Normal 216 2 2" xfId="1630"/>
    <cellStyle name="Normal 216 3" xfId="1631"/>
    <cellStyle name="Normal 217" xfId="1632"/>
    <cellStyle name="Normal 217 2" xfId="1633"/>
    <cellStyle name="Normal 217 2 2" xfId="1634"/>
    <cellStyle name="Normal 217 3" xfId="1635"/>
    <cellStyle name="Normal 218" xfId="1636"/>
    <cellStyle name="Normal 218 2" xfId="1637"/>
    <cellStyle name="Normal 218 2 2" xfId="1638"/>
    <cellStyle name="Normal 218 3" xfId="1639"/>
    <cellStyle name="Normal 219" xfId="1640"/>
    <cellStyle name="Normal 219 2" xfId="1641"/>
    <cellStyle name="Normal 219 2 2" xfId="1642"/>
    <cellStyle name="Normal 219 3" xfId="1643"/>
    <cellStyle name="Normal 22" xfId="1644"/>
    <cellStyle name="Normal 220" xfId="1645"/>
    <cellStyle name="Normal 220 2" xfId="1646"/>
    <cellStyle name="Normal 220 2 2" xfId="1647"/>
    <cellStyle name="Normal 220 3" xfId="1648"/>
    <cellStyle name="Normal 221" xfId="1649"/>
    <cellStyle name="Normal 221 2" xfId="1650"/>
    <cellStyle name="Normal 221 2 2" xfId="1651"/>
    <cellStyle name="Normal 221 3" xfId="1652"/>
    <cellStyle name="Normal 222" xfId="1653"/>
    <cellStyle name="Normal 222 2" xfId="1654"/>
    <cellStyle name="Normal 222 2 2" xfId="1655"/>
    <cellStyle name="Normal 222 3" xfId="1656"/>
    <cellStyle name="Normal 223" xfId="1657"/>
    <cellStyle name="Normal 223 2" xfId="1658"/>
    <cellStyle name="Normal 223 2 2" xfId="1659"/>
    <cellStyle name="Normal 223 3" xfId="1660"/>
    <cellStyle name="Normal 224" xfId="1661"/>
    <cellStyle name="Normal 224 2" xfId="1662"/>
    <cellStyle name="Normal 224 2 2" xfId="1663"/>
    <cellStyle name="Normal 224 3" xfId="1664"/>
    <cellStyle name="Normal 225" xfId="1665"/>
    <cellStyle name="Normal 225 2" xfId="1666"/>
    <cellStyle name="Normal 225 2 2" xfId="1667"/>
    <cellStyle name="Normal 225 3" xfId="1668"/>
    <cellStyle name="Normal 226" xfId="1669"/>
    <cellStyle name="Normal 226 2" xfId="1670"/>
    <cellStyle name="Normal 226 2 2" xfId="1671"/>
    <cellStyle name="Normal 226 3" xfId="1672"/>
    <cellStyle name="Normal 227" xfId="1673"/>
    <cellStyle name="Normal 227 2" xfId="1674"/>
    <cellStyle name="Normal 227 2 2" xfId="1675"/>
    <cellStyle name="Normal 227 3" xfId="1676"/>
    <cellStyle name="Normal 228" xfId="1677"/>
    <cellStyle name="Normal 228 2" xfId="1678"/>
    <cellStyle name="Normal 228 2 2" xfId="1679"/>
    <cellStyle name="Normal 228 3" xfId="1680"/>
    <cellStyle name="Normal 229" xfId="1681"/>
    <cellStyle name="Normal 229 2" xfId="1682"/>
    <cellStyle name="Normal 229 2 2" xfId="1683"/>
    <cellStyle name="Normal 229 3" xfId="1684"/>
    <cellStyle name="Normal 23" xfId="1685"/>
    <cellStyle name="Normal 230" xfId="1686"/>
    <cellStyle name="Normal 230 2" xfId="1687"/>
    <cellStyle name="Normal 230 2 2" xfId="1688"/>
    <cellStyle name="Normal 230 3" xfId="1689"/>
    <cellStyle name="Normal 231" xfId="1690"/>
    <cellStyle name="Normal 232" xfId="1691"/>
    <cellStyle name="Normal 232 2" xfId="1692"/>
    <cellStyle name="Normal 233" xfId="1693"/>
    <cellStyle name="Normal 233 2" xfId="1694"/>
    <cellStyle name="Normal 234" xfId="1695"/>
    <cellStyle name="Normal 235" xfId="1696"/>
    <cellStyle name="Normal 235 2" xfId="1697"/>
    <cellStyle name="Normal 236" xfId="1698"/>
    <cellStyle name="Normal 236 2" xfId="1699"/>
    <cellStyle name="Normal 237" xfId="1700"/>
    <cellStyle name="Normal 237 2" xfId="1701"/>
    <cellStyle name="Normal 238" xfId="1702"/>
    <cellStyle name="Normal 238 2" xfId="1703"/>
    <cellStyle name="Normal 239" xfId="1704"/>
    <cellStyle name="Normal 239 2" xfId="1705"/>
    <cellStyle name="Normal 24" xfId="1706"/>
    <cellStyle name="Normal 240" xfId="1707"/>
    <cellStyle name="Normal 240 2" xfId="1708"/>
    <cellStyle name="Normal 241" xfId="1709"/>
    <cellStyle name="Normal 241 2" xfId="1710"/>
    <cellStyle name="Normal 242" xfId="1711"/>
    <cellStyle name="Normal 242 2" xfId="1712"/>
    <cellStyle name="Normal 243" xfId="1713"/>
    <cellStyle name="Normal 243 2" xfId="1714"/>
    <cellStyle name="Normal 244" xfId="1715"/>
    <cellStyle name="Normal 244 2" xfId="1716"/>
    <cellStyle name="Normal 245" xfId="1717"/>
    <cellStyle name="Normal 245 2" xfId="1718"/>
    <cellStyle name="Normal 246" xfId="1719"/>
    <cellStyle name="Normal 246 2" xfId="1720"/>
    <cellStyle name="Normal 247" xfId="1721"/>
    <cellStyle name="Normal 247 2" xfId="1722"/>
    <cellStyle name="Normal 248" xfId="1723"/>
    <cellStyle name="Normal 248 2" xfId="1724"/>
    <cellStyle name="Normal 249" xfId="1725"/>
    <cellStyle name="Normal 249 2" xfId="1726"/>
    <cellStyle name="Normal 25" xfId="1727"/>
    <cellStyle name="Normal 250" xfId="1728"/>
    <cellStyle name="Normal 250 2" xfId="1729"/>
    <cellStyle name="Normal 251" xfId="1730"/>
    <cellStyle name="Normal 251 2" xfId="1731"/>
    <cellStyle name="Normal 252" xfId="1732"/>
    <cellStyle name="Normal 252 2" xfId="1733"/>
    <cellStyle name="Normal 253" xfId="1734"/>
    <cellStyle name="Normal 253 2" xfId="1735"/>
    <cellStyle name="Normal 254" xfId="1736"/>
    <cellStyle name="Normal 254 2" xfId="1737"/>
    <cellStyle name="Normal 255" xfId="1738"/>
    <cellStyle name="Normal 255 2" xfId="1739"/>
    <cellStyle name="Normal 256" xfId="1740"/>
    <cellStyle name="Normal 256 2" xfId="1741"/>
    <cellStyle name="Normal 257" xfId="1742"/>
    <cellStyle name="Normal 257 2" xfId="1743"/>
    <cellStyle name="Normal 258" xfId="1744"/>
    <cellStyle name="Normal 258 2" xfId="1745"/>
    <cellStyle name="Normal 259" xfId="1746"/>
    <cellStyle name="Normal 259 2" xfId="1747"/>
    <cellStyle name="Normal 26" xfId="1748"/>
    <cellStyle name="Normal 260" xfId="1749"/>
    <cellStyle name="Normal 260 2" xfId="1750"/>
    <cellStyle name="Normal 261" xfId="1751"/>
    <cellStyle name="Normal 261 2" xfId="1752"/>
    <cellStyle name="Normal 262" xfId="1753"/>
    <cellStyle name="Normal 262 2" xfId="1754"/>
    <cellStyle name="Normal 263" xfId="1755"/>
    <cellStyle name="Normal 263 2" xfId="1756"/>
    <cellStyle name="Normal 264" xfId="1757"/>
    <cellStyle name="Normal 264 2" xfId="1758"/>
    <cellStyle name="Normal 265" xfId="1759"/>
    <cellStyle name="Normal 265 2" xfId="1760"/>
    <cellStyle name="Normal 266" xfId="1761"/>
    <cellStyle name="Normal 266 2" xfId="1762"/>
    <cellStyle name="Normal 267" xfId="1763"/>
    <cellStyle name="Normal 267 2" xfId="1764"/>
    <cellStyle name="Normal 268" xfId="1765"/>
    <cellStyle name="Normal 268 2" xfId="1766"/>
    <cellStyle name="Normal 269" xfId="1767"/>
    <cellStyle name="Normal 269 2" xfId="1768"/>
    <cellStyle name="Normal 27" xfId="1769"/>
    <cellStyle name="Normal 270" xfId="1770"/>
    <cellStyle name="Normal 270 2" xfId="1771"/>
    <cellStyle name="Normal 271" xfId="1772"/>
    <cellStyle name="Normal 271 2" xfId="1773"/>
    <cellStyle name="Normal 272" xfId="1774"/>
    <cellStyle name="Normal 272 2" xfId="1775"/>
    <cellStyle name="Normal 273" xfId="1776"/>
    <cellStyle name="Normal 273 2" xfId="1777"/>
    <cellStyle name="Normal 274" xfId="1778"/>
    <cellStyle name="Normal 274 2" xfId="1779"/>
    <cellStyle name="Normal 275" xfId="1780"/>
    <cellStyle name="Normal 275 2" xfId="1781"/>
    <cellStyle name="Normal 276" xfId="1782"/>
    <cellStyle name="Normal 276 2" xfId="1783"/>
    <cellStyle name="Normal 277" xfId="1784"/>
    <cellStyle name="Normal 277 2" xfId="1785"/>
    <cellStyle name="Normal 278" xfId="1786"/>
    <cellStyle name="Normal 278 2" xfId="1787"/>
    <cellStyle name="Normal 279" xfId="1788"/>
    <cellStyle name="Normal 279 2" xfId="1789"/>
    <cellStyle name="Normal 28" xfId="1790"/>
    <cellStyle name="Normal 280" xfId="1791"/>
    <cellStyle name="Normal 280 2" xfId="1792"/>
    <cellStyle name="Normal 281" xfId="1793"/>
    <cellStyle name="Normal 281 2" xfId="1794"/>
    <cellStyle name="Normal 282" xfId="1795"/>
    <cellStyle name="Normal 283" xfId="1796"/>
    <cellStyle name="Normal 284" xfId="1797"/>
    <cellStyle name="Normal 285" xfId="1798"/>
    <cellStyle name="Normal 286" xfId="1799"/>
    <cellStyle name="Normal 287" xfId="1800"/>
    <cellStyle name="Normal 288" xfId="1801"/>
    <cellStyle name="Normal 289" xfId="1802"/>
    <cellStyle name="Normal 29" xfId="1803"/>
    <cellStyle name="Normal 290" xfId="1804"/>
    <cellStyle name="Normal 291" xfId="1805"/>
    <cellStyle name="Normal 292" xfId="1806"/>
    <cellStyle name="Normal 293" xfId="1807"/>
    <cellStyle name="Normal 294" xfId="1808"/>
    <cellStyle name="Normal 295" xfId="1809"/>
    <cellStyle name="Normal 296" xfId="1810"/>
    <cellStyle name="Normal 297" xfId="1811"/>
    <cellStyle name="Normal 298" xfId="1812"/>
    <cellStyle name="Normal 299" xfId="1813"/>
    <cellStyle name="Normal 3" xfId="34"/>
    <cellStyle name="Normal 30" xfId="1814"/>
    <cellStyle name="Normal 30 10" xfId="1815"/>
    <cellStyle name="Normal 30 11" xfId="1816"/>
    <cellStyle name="Normal 30 12" xfId="1817"/>
    <cellStyle name="Normal 30 13" xfId="1818"/>
    <cellStyle name="Normal 30 14" xfId="1819"/>
    <cellStyle name="Normal 30 15" xfId="1820"/>
    <cellStyle name="Normal 30 16" xfId="1821"/>
    <cellStyle name="Normal 30 17" xfId="1822"/>
    <cellStyle name="Normal 30 18" xfId="1823"/>
    <cellStyle name="Normal 30 2" xfId="1824"/>
    <cellStyle name="Normal 30 3" xfId="1825"/>
    <cellStyle name="Normal 30 4" xfId="1826"/>
    <cellStyle name="Normal 30 5" xfId="1827"/>
    <cellStyle name="Normal 30 6" xfId="1828"/>
    <cellStyle name="Normal 30 7" xfId="1829"/>
    <cellStyle name="Normal 30 8" xfId="1830"/>
    <cellStyle name="Normal 30 9" xfId="1831"/>
    <cellStyle name="Normal 300" xfId="1832"/>
    <cellStyle name="Normal 301" xfId="1833"/>
    <cellStyle name="Normal 302" xfId="1834"/>
    <cellStyle name="Normal 303" xfId="1835"/>
    <cellStyle name="Normal 304" xfId="1836"/>
    <cellStyle name="Normal 305" xfId="1837"/>
    <cellStyle name="Normal 306" xfId="1838"/>
    <cellStyle name="Normal 307" xfId="1839"/>
    <cellStyle name="Normal 308" xfId="1840"/>
    <cellStyle name="Normal 309" xfId="1841"/>
    <cellStyle name="Normal 31" xfId="1842"/>
    <cellStyle name="Normal 31 10" xfId="1843"/>
    <cellStyle name="Normal 31 11" xfId="1844"/>
    <cellStyle name="Normal 31 12" xfId="1845"/>
    <cellStyle name="Normal 31 13" xfId="1846"/>
    <cellStyle name="Normal 31 14" xfId="1847"/>
    <cellStyle name="Normal 31 15" xfId="1848"/>
    <cellStyle name="Normal 31 16" xfId="1849"/>
    <cellStyle name="Normal 31 17" xfId="1850"/>
    <cellStyle name="Normal 31 18" xfId="1851"/>
    <cellStyle name="Normal 31 2" xfId="1852"/>
    <cellStyle name="Normal 31 3" xfId="1853"/>
    <cellStyle name="Normal 31 4" xfId="1854"/>
    <cellStyle name="Normal 31 5" xfId="1855"/>
    <cellStyle name="Normal 31 6" xfId="1856"/>
    <cellStyle name="Normal 31 7" xfId="1857"/>
    <cellStyle name="Normal 31 8" xfId="1858"/>
    <cellStyle name="Normal 31 9" xfId="1859"/>
    <cellStyle name="Normal 310" xfId="1860"/>
    <cellStyle name="Normal 311" xfId="1861"/>
    <cellStyle name="Normal 312" xfId="1862"/>
    <cellStyle name="Normal 313" xfId="1863"/>
    <cellStyle name="Normal 314" xfId="1864"/>
    <cellStyle name="Normal 315" xfId="1865"/>
    <cellStyle name="Normal 316" xfId="1866"/>
    <cellStyle name="Normal 317" xfId="1867"/>
    <cellStyle name="Normal 318" xfId="1868"/>
    <cellStyle name="Normal 319" xfId="1869"/>
    <cellStyle name="Normal 32" xfId="1870"/>
    <cellStyle name="Normal 320" xfId="1871"/>
    <cellStyle name="Normal 321" xfId="1872"/>
    <cellStyle name="Normal 322" xfId="1873"/>
    <cellStyle name="Normal 323" xfId="1874"/>
    <cellStyle name="Normal 324" xfId="1875"/>
    <cellStyle name="Normal 325" xfId="1876"/>
    <cellStyle name="Normal 326" xfId="1877"/>
    <cellStyle name="Normal 327" xfId="1878"/>
    <cellStyle name="Normal 328" xfId="1879"/>
    <cellStyle name="Normal 329" xfId="1880"/>
    <cellStyle name="Normal 33" xfId="1881"/>
    <cellStyle name="Normal 330" xfId="1882"/>
    <cellStyle name="Normal 331" xfId="1883"/>
    <cellStyle name="Normal 332" xfId="1884"/>
    <cellStyle name="Normal 333" xfId="2278"/>
    <cellStyle name="Normal 333 2" xfId="2281"/>
    <cellStyle name="Normal 334" xfId="1885"/>
    <cellStyle name="Normal 335" xfId="2280"/>
    <cellStyle name="Normal 336" xfId="2282"/>
    <cellStyle name="Normal 34" xfId="1886"/>
    <cellStyle name="Normal 35" xfId="1887"/>
    <cellStyle name="Normal 36" xfId="1888"/>
    <cellStyle name="Normal 37" xfId="1889"/>
    <cellStyle name="Normal 38" xfId="1890"/>
    <cellStyle name="Normal 39" xfId="1891"/>
    <cellStyle name="Normal 4" xfId="35"/>
    <cellStyle name="Normal 4 2" xfId="36"/>
    <cellStyle name="Normal 4 2 2" xfId="1892"/>
    <cellStyle name="Normal 4 2 3" xfId="1893"/>
    <cellStyle name="Normal 4 2 4" xfId="1894"/>
    <cellStyle name="Normal 4 2 5" xfId="1895"/>
    <cellStyle name="Normal 4 3" xfId="1896"/>
    <cellStyle name="Normal 4 4" xfId="1897"/>
    <cellStyle name="Normal 4 5" xfId="1898"/>
    <cellStyle name="Normal 4 6" xfId="1899"/>
    <cellStyle name="Normal 4_Bang bieu" xfId="37"/>
    <cellStyle name="Normal 40" xfId="1900"/>
    <cellStyle name="Normal 41" xfId="1901"/>
    <cellStyle name="Normal 42" xfId="1902"/>
    <cellStyle name="Normal 43" xfId="1903"/>
    <cellStyle name="Normal 44" xfId="1904"/>
    <cellStyle name="Normal 45" xfId="1905"/>
    <cellStyle name="Normal 46" xfId="1906"/>
    <cellStyle name="Normal 47" xfId="1907"/>
    <cellStyle name="Normal 48" xfId="1908"/>
    <cellStyle name="Normal 49" xfId="1909"/>
    <cellStyle name="Normal 5" xfId="38"/>
    <cellStyle name="Normal 5 2" xfId="1910"/>
    <cellStyle name="Normal 5 3" xfId="1911"/>
    <cellStyle name="Normal 5 4" xfId="1912"/>
    <cellStyle name="Normal 5 5" xfId="1913"/>
    <cellStyle name="Normal 50" xfId="1914"/>
    <cellStyle name="Normal 51" xfId="1915"/>
    <cellStyle name="Normal 52" xfId="1916"/>
    <cellStyle name="Normal 53" xfId="1917"/>
    <cellStyle name="Normal 54" xfId="1918"/>
    <cellStyle name="Normal 55" xfId="1919"/>
    <cellStyle name="Normal 56" xfId="1920"/>
    <cellStyle name="Normal 57" xfId="1921"/>
    <cellStyle name="Normal 58" xfId="1922"/>
    <cellStyle name="Normal 59" xfId="1923"/>
    <cellStyle name="Normal 6" xfId="39"/>
    <cellStyle name="Normal 6 2" xfId="1924"/>
    <cellStyle name="Normal 6 2 2" xfId="1925"/>
    <cellStyle name="Normal 6 3" xfId="1926"/>
    <cellStyle name="Normal 6 4" xfId="1927"/>
    <cellStyle name="Normal 6 5" xfId="1928"/>
    <cellStyle name="Normal 6 6" xfId="1929"/>
    <cellStyle name="Normal 6_Long An thuy loi" xfId="1930"/>
    <cellStyle name="Normal 60" xfId="1931"/>
    <cellStyle name="Normal 61" xfId="1932"/>
    <cellStyle name="Normal 62" xfId="1933"/>
    <cellStyle name="Normal 63" xfId="1934"/>
    <cellStyle name="Normal 64" xfId="1935"/>
    <cellStyle name="Normal 65" xfId="1936"/>
    <cellStyle name="Normal 66" xfId="1937"/>
    <cellStyle name="Normal 67" xfId="1938"/>
    <cellStyle name="Normal 68" xfId="1939"/>
    <cellStyle name="Normal 69" xfId="1940"/>
    <cellStyle name="Normal 7" xfId="40"/>
    <cellStyle name="Normal 7 2" xfId="1941"/>
    <cellStyle name="Normal 7 3" xfId="1942"/>
    <cellStyle name="Normal 7 4" xfId="1943"/>
    <cellStyle name="Normal 7 5" xfId="1944"/>
    <cellStyle name="Normal 70" xfId="1945"/>
    <cellStyle name="Normal 71" xfId="1946"/>
    <cellStyle name="Normal 72" xfId="41"/>
    <cellStyle name="Normal 73" xfId="42"/>
    <cellStyle name="Normal 74" xfId="1947"/>
    <cellStyle name="Normal 75" xfId="1948"/>
    <cellStyle name="Normal 76" xfId="1949"/>
    <cellStyle name="Normal 77" xfId="1950"/>
    <cellStyle name="Normal 78" xfId="1951"/>
    <cellStyle name="Normal 79" xfId="1952"/>
    <cellStyle name="Normal 8" xfId="43"/>
    <cellStyle name="Normal 80" xfId="1953"/>
    <cellStyle name="Normal 81" xfId="1954"/>
    <cellStyle name="Normal 82" xfId="1955"/>
    <cellStyle name="Normal 83" xfId="1956"/>
    <cellStyle name="Normal 84" xfId="1957"/>
    <cellStyle name="Normal 85" xfId="1958"/>
    <cellStyle name="Normal 86" xfId="1959"/>
    <cellStyle name="Normal 87" xfId="1960"/>
    <cellStyle name="Normal 88" xfId="1961"/>
    <cellStyle name="Normal 89" xfId="1962"/>
    <cellStyle name="Normal 9" xfId="44"/>
    <cellStyle name="Normal 9 2" xfId="45"/>
    <cellStyle name="Normal 9 3" xfId="1963"/>
    <cellStyle name="Normal 9 4" xfId="1964"/>
    <cellStyle name="Normal 9 5" xfId="1965"/>
    <cellStyle name="Normal 9_BieuHD2016-2020Tquang2(OK)" xfId="1966"/>
    <cellStyle name="Normal 90" xfId="1967"/>
    <cellStyle name="Normal 91" xfId="1968"/>
    <cellStyle name="Normal 92" xfId="1969"/>
    <cellStyle name="Normal 93" xfId="1970"/>
    <cellStyle name="Normal 94" xfId="1971"/>
    <cellStyle name="Normal 95" xfId="1972"/>
    <cellStyle name="Normal 96" xfId="1973"/>
    <cellStyle name="Normal 97" xfId="1974"/>
    <cellStyle name="Normal 98" xfId="1975"/>
    <cellStyle name="Normal 99" xfId="1976"/>
    <cellStyle name="Normal_Bang TH cac nguon von du kien 2016 - 2020(lanh)" xfId="3"/>
    <cellStyle name="Normal_Bieu mau (CV )" xfId="2"/>
    <cellStyle name="Normal_Bieu XDCB Phat trien KT-XH nam 2011" xfId="2279"/>
    <cellStyle name="Normal_Bieu XDCB Phat trien KT-XH nam 2011 2" xfId="2283"/>
    <cellStyle name="Normal1" xfId="1977"/>
    <cellStyle name="Normal1 2" xfId="1978"/>
    <cellStyle name="Normal1 3" xfId="1979"/>
    <cellStyle name="Normal1 4" xfId="1980"/>
    <cellStyle name="Normal8" xfId="1981"/>
    <cellStyle name="Normal8 2" xfId="1982"/>
    <cellStyle name="Normale_ PESO ELETTR." xfId="1983"/>
    <cellStyle name="Normalny_Cennik obowiazuje od 06-08-2001 r (1)" xfId="1984"/>
    <cellStyle name="Note 2" xfId="1985"/>
    <cellStyle name="Note 3" xfId="1986"/>
    <cellStyle name="Note 4" xfId="1987"/>
    <cellStyle name="Ò_x000d_Normal_123569" xfId="1990"/>
    <cellStyle name="Œ…‹æØ‚è [0.00]_laroux" xfId="1991"/>
    <cellStyle name="Œ…‹æØ‚è_laroux" xfId="1992"/>
    <cellStyle name="oft Excel]_x000d__x000a_Comment=open=/f ‚ðw’è‚·‚é‚ÆAƒ†[ƒU[’è‹`ŠÖ”‚ðŠÖ”“\‚è•t‚¯‚Ìˆê——‚É“o˜^‚·‚é‚±‚Æ‚ª‚Å‚«‚Ü‚·B_x000d__x000a_Maximized" xfId="1993"/>
    <cellStyle name="oft Excel]_x000d__x000a_Comment=open=/f ‚ðŽw’è‚·‚é‚ÆAƒ†[ƒU[’è‹`ŠÖ”‚ðŠÖ”“\‚è•t‚¯‚Ìˆê——‚É“o˜^‚·‚é‚±‚Æ‚ª‚Å‚«‚Ü‚·B_x000d__x000a_Maximized" xfId="1994"/>
    <cellStyle name="oft Excel]_x000d__x000a_Comment=open=/f ‚ðŽw’è‚·‚é‚ÆAƒ†[ƒU[’è‹`ŠÖ”‚ðŠÖ”“\‚è•t‚¯‚Ìˆê——‚É“o˜^‚·‚é‚±‚Æ‚ª‚Å‚«‚Ü‚·B_x000d__x000a_Maximized 2" xfId="1995"/>
    <cellStyle name="oft Excel]_x000d__x000a_Comment=The open=/f lines load custom functions into the Paste Function list._x000d__x000a_Maximized=2_x000d__x000a_Basics=1_x000d__x000a_A" xfId="1996"/>
    <cellStyle name="oft Excel]_x000d__x000a_Comment=The open=/f lines load custom functions into the Paste Function list._x000d__x000a_Maximized=2_x000d__x000a_Basics=1_x000d__x000a_A 2" xfId="1997"/>
    <cellStyle name="oft Excel]_x000d__x000a_Comment=The open=/f lines load custom functions into the Paste Function list._x000d__x000a_Maximized=2_x000d__x000a_Basics=1_x000d__x000a_A 3" xfId="1998"/>
    <cellStyle name="oft Excel]_x000d__x000a_Comment=The open=/f lines load custom functions into the Paste Function list._x000d__x000a_Maximized=2_x000d__x000a_Basics=1_x000d__x000a_A 4" xfId="1999"/>
    <cellStyle name="oft Excel]_x000d__x000a_Comment=The open=/f lines load custom functions into the Paste Function list._x000d__x000a_Maximized=3_x000d__x000a_Basics=1_x000d__x000a_A" xfId="2000"/>
    <cellStyle name="oft Excel]_x000d__x000a_Comment=The open=/f lines load custom functions into the Paste Function list._x000d__x000a_Maximized=3_x000d__x000a_Basics=1_x000d__x000a_A 2" xfId="2001"/>
    <cellStyle name="oft Excel]_x000d__x000a_Comment=The open=/f lines load custom functions into the Paste Function list._x000d__x000a_Maximized=3_x000d__x000a_Basics=1_x000d__x000a_A 3" xfId="2002"/>
    <cellStyle name="omma [0]_Mktg Prog" xfId="2003"/>
    <cellStyle name="ormal_Sheet1_1" xfId="2004"/>
    <cellStyle name="Output 2" xfId="2005"/>
    <cellStyle name="Output 3" xfId="2006"/>
    <cellStyle name="Output 4" xfId="2007"/>
    <cellStyle name="Pattern" xfId="2008"/>
    <cellStyle name="Pattern 2" xfId="2009"/>
    <cellStyle name="per.style" xfId="2010"/>
    <cellStyle name="Percent [0]" xfId="2011"/>
    <cellStyle name="Percent [0] 2" xfId="2012"/>
    <cellStyle name="Percent [00]" xfId="2013"/>
    <cellStyle name="Percent [00] 2" xfId="2014"/>
    <cellStyle name="Percent [2]" xfId="2015"/>
    <cellStyle name="Percent [2] 2" xfId="2016"/>
    <cellStyle name="Percent 10" xfId="2017"/>
    <cellStyle name="Percent 2" xfId="46"/>
    <cellStyle name="Percent 3" xfId="2018"/>
    <cellStyle name="Percent 4" xfId="2019"/>
    <cellStyle name="Percent 5" xfId="2020"/>
    <cellStyle name="Percent 6" xfId="2021"/>
    <cellStyle name="Percent 7" xfId="2022"/>
    <cellStyle name="Percent 8" xfId="2023"/>
    <cellStyle name="Percent 9" xfId="2024"/>
    <cellStyle name="PERCENTAGE" xfId="2025"/>
    <cellStyle name="PERCENTAGE 2" xfId="2026"/>
    <cellStyle name="PrePop Currency (0)" xfId="2027"/>
    <cellStyle name="PrePop Currency (0) 2" xfId="2028"/>
    <cellStyle name="PrePop Currency (2)" xfId="2029"/>
    <cellStyle name="PrePop Currency (2) 2" xfId="2030"/>
    <cellStyle name="PrePop Units (0)" xfId="2031"/>
    <cellStyle name="PrePop Units (0) 2" xfId="2032"/>
    <cellStyle name="PrePop Units (1)" xfId="2033"/>
    <cellStyle name="PrePop Units (1) 2" xfId="2034"/>
    <cellStyle name="PrePop Units (2)" xfId="2035"/>
    <cellStyle name="PrePop Units (2) 2" xfId="2036"/>
    <cellStyle name="pricing" xfId="2037"/>
    <cellStyle name="pricing 2" xfId="2038"/>
    <cellStyle name="PSChar" xfId="2039"/>
    <cellStyle name="PSChar 2" xfId="2040"/>
    <cellStyle name="PSHeading" xfId="2041"/>
    <cellStyle name="PSHeading 2" xfId="2042"/>
    <cellStyle name="regstoresfromspecstores" xfId="2043"/>
    <cellStyle name="regstoresfromspecstores 2" xfId="2044"/>
    <cellStyle name="RevList" xfId="2045"/>
    <cellStyle name="RevList 2" xfId="2046"/>
    <cellStyle name="rlink_tiªn l­în_x001b_Hyperlink_TONG HOP KINH PHI" xfId="2047"/>
    <cellStyle name="rmal_ADAdot" xfId="2048"/>
    <cellStyle name="S—_x0008_" xfId="2049"/>
    <cellStyle name="s]_x000d__x000a_spooler=yes_x000d__x000a_load=_x000d__x000a_Beep=yes_x000d__x000a_NullPort=None_x000d__x000a_BorderWidth=3_x000d__x000a_CursorBlinkRate=1200_x000d__x000a_DoubleClickSpeed=452_x000d__x000a_Programs=co" xfId="2050"/>
    <cellStyle name="s]_x000d__x000a_spooler=yes_x000d__x000a_load=_x000d__x000a_Beep=yes_x000d__x000a_NullPort=None_x000d__x000a_BorderWidth=3_x000d__x000a_CursorBlinkRate=1200_x000d__x000a_DoubleClickSpeed=452_x000d__x000a_Programs=co 2" xfId="2051"/>
    <cellStyle name="s]_x000d__x000a_spooler=yes_x000d__x000a_load=_x000d__x000a_Beep=yes_x000d__x000a_NullPort=None_x000d__x000a_BorderWidth=3_x000d__x000a_CursorBlinkRate=1200_x000d__x000a_DoubleClickSpeed=452_x000d__x000a_Programs=co 3" xfId="2052"/>
    <cellStyle name="SAPBEXaggData" xfId="2053"/>
    <cellStyle name="SAPBEXaggDataEmph" xfId="2054"/>
    <cellStyle name="SAPBEXaggDataEmph 2" xfId="2055"/>
    <cellStyle name="SAPBEXaggItem" xfId="2056"/>
    <cellStyle name="SAPBEXchaText" xfId="2057"/>
    <cellStyle name="SAPBEXexcBad7" xfId="2058"/>
    <cellStyle name="SAPBEXexcBad8" xfId="2059"/>
    <cellStyle name="SAPBEXexcBad9" xfId="2060"/>
    <cellStyle name="SAPBEXexcCritical4" xfId="2061"/>
    <cellStyle name="SAPBEXexcCritical5" xfId="2062"/>
    <cellStyle name="SAPBEXexcCritical6" xfId="2063"/>
    <cellStyle name="SAPBEXexcGood1" xfId="2064"/>
    <cellStyle name="SAPBEXexcGood2" xfId="2065"/>
    <cellStyle name="SAPBEXexcGood3" xfId="2066"/>
    <cellStyle name="SAPBEXfilterDrill" xfId="2067"/>
    <cellStyle name="SAPBEXfilterItem" xfId="2068"/>
    <cellStyle name="SAPBEXfilterText" xfId="2069"/>
    <cellStyle name="SAPBEXformats" xfId="2070"/>
    <cellStyle name="SAPBEXheaderItem" xfId="2071"/>
    <cellStyle name="SAPBEXheaderText" xfId="2072"/>
    <cellStyle name="SAPBEXresData" xfId="2073"/>
    <cellStyle name="SAPBEXresDataEmph" xfId="2074"/>
    <cellStyle name="SAPBEXresItem" xfId="2075"/>
    <cellStyle name="SAPBEXstdData" xfId="2076"/>
    <cellStyle name="SAPBEXstdDataEmph" xfId="2077"/>
    <cellStyle name="SAPBEXstdItem" xfId="2078"/>
    <cellStyle name="SAPBEXtitle" xfId="2079"/>
    <cellStyle name="SAPBEXtitle 2" xfId="2080"/>
    <cellStyle name="SAPBEXundefined" xfId="2081"/>
    <cellStyle name="serJet 1200 Series PCL 6" xfId="2082"/>
    <cellStyle name="serJet 1200 Series PCL 6 2" xfId="2083"/>
    <cellStyle name="SHADEDSTORES" xfId="2084"/>
    <cellStyle name="SHADEDSTORES 2" xfId="2085"/>
    <cellStyle name="songuyen" xfId="2086"/>
    <cellStyle name="specstores" xfId="2087"/>
    <cellStyle name="specstores 2" xfId="2088"/>
    <cellStyle name="Standard_AAbgleich" xfId="2089"/>
    <cellStyle name="STTDG" xfId="2090"/>
    <cellStyle name="STTDG 2" xfId="2091"/>
    <cellStyle name="style" xfId="2092"/>
    <cellStyle name="Style 1" xfId="47"/>
    <cellStyle name="Style 1 2" xfId="2093"/>
    <cellStyle name="Style 1 3" xfId="2094"/>
    <cellStyle name="Style 1 4" xfId="2095"/>
    <cellStyle name="Style 10" xfId="2096"/>
    <cellStyle name="Style 10 2" xfId="2097"/>
    <cellStyle name="Style 11" xfId="2098"/>
    <cellStyle name="Style 12" xfId="2099"/>
    <cellStyle name="Style 13" xfId="2100"/>
    <cellStyle name="Style 14" xfId="2101"/>
    <cellStyle name="Style 15" xfId="2102"/>
    <cellStyle name="Style 16" xfId="2103"/>
    <cellStyle name="Style 17" xfId="2104"/>
    <cellStyle name="Style 18" xfId="2105"/>
    <cellStyle name="Style 19" xfId="2106"/>
    <cellStyle name="Style 2" xfId="2107"/>
    <cellStyle name="Style 20" xfId="2108"/>
    <cellStyle name="Style 21" xfId="2109"/>
    <cellStyle name="Style 22" xfId="2110"/>
    <cellStyle name="Style 23" xfId="2111"/>
    <cellStyle name="Style 23 2" xfId="2112"/>
    <cellStyle name="Style 24" xfId="2113"/>
    <cellStyle name="Style 24 2" xfId="2114"/>
    <cellStyle name="Style 3" xfId="2115"/>
    <cellStyle name="Style 4" xfId="2116"/>
    <cellStyle name="Style 5" xfId="2117"/>
    <cellStyle name="Style 6" xfId="2118"/>
    <cellStyle name="Style 7" xfId="2119"/>
    <cellStyle name="Style 8" xfId="2120"/>
    <cellStyle name="Style 9" xfId="2121"/>
    <cellStyle name="subhead" xfId="2122"/>
    <cellStyle name="subhead 2" xfId="2123"/>
    <cellStyle name="subhead 3" xfId="2124"/>
    <cellStyle name="subhead 4" xfId="2125"/>
    <cellStyle name="Subtotal" xfId="2126"/>
    <cellStyle name="Subtotal 2" xfId="2127"/>
    <cellStyle name="symbol" xfId="2128"/>
    <cellStyle name="symbol 2" xfId="2129"/>
    <cellStyle name="T" xfId="2130"/>
    <cellStyle name="T 2" xfId="2131"/>
    <cellStyle name="T 3" xfId="2132"/>
    <cellStyle name="T 4" xfId="2133"/>
    <cellStyle name="T_BBTNG-06" xfId="2134"/>
    <cellStyle name="T_BBTNG-06 2" xfId="2135"/>
    <cellStyle name="T_Book1" xfId="2136"/>
    <cellStyle name="T_Book1 2" xfId="2137"/>
    <cellStyle name="T_Book1_Hang Tom goi9 9-07(Cau 12 sua)" xfId="2138"/>
    <cellStyle name="T_Book1_Hang Tom goi9 9-07(Cau 12 sua) 2" xfId="2139"/>
    <cellStyle name="T_Book1_Khoi luong chinh Hang Tom" xfId="2140"/>
    <cellStyle name="T_Book1_Khoi luong chinh Hang Tom 2" xfId="2141"/>
    <cellStyle name="T_du toan dieu chinh  20-8-2006" xfId="2142"/>
    <cellStyle name="T_du toan dieu chinh  20-8-2006 2" xfId="2143"/>
    <cellStyle name="T_Me_Tri_6_07" xfId="2144"/>
    <cellStyle name="T_Me_Tri_6_07 2" xfId="2145"/>
    <cellStyle name="T_N2 thay dat (N1-1)" xfId="2146"/>
    <cellStyle name="T_N2 thay dat (N1-1) 2" xfId="2147"/>
    <cellStyle name="T_Seagame(BTL)" xfId="2148"/>
    <cellStyle name="T_Seagame(BTL) 2" xfId="2149"/>
    <cellStyle name="T_tham_tra_du_toan" xfId="2150"/>
    <cellStyle name="T_tham_tra_du_toan 2" xfId="2151"/>
    <cellStyle name="T_ÿÿÿÿÿ" xfId="2152"/>
    <cellStyle name="T_ÿÿÿÿÿ 2" xfId="2153"/>
    <cellStyle name="Text Indent A" xfId="2154"/>
    <cellStyle name="Text Indent A 2" xfId="2155"/>
    <cellStyle name="Text Indent B" xfId="2156"/>
    <cellStyle name="Text Indent B 2" xfId="2157"/>
    <cellStyle name="Text Indent C" xfId="2158"/>
    <cellStyle name="Text Indent C 2" xfId="2159"/>
    <cellStyle name="th" xfId="2179"/>
    <cellStyle name="th 2" xfId="2180"/>
    <cellStyle name="th 3" xfId="2181"/>
    <cellStyle name="th 4" xfId="2182"/>
    <cellStyle name="than" xfId="2183"/>
    <cellStyle name="þ_x001d_ð¤_x000c_¯þ_x0014__x000d_¨þU_x0001_À_x0004_ _x0015__x000f__x0001__x0001_" xfId="2184"/>
    <cellStyle name="þ_x001d_ð¤_x000c_¯þ_x0014__x000d_¨þU_x0001_À_x0004_ _x0015__x000f__x0001__x0001_ 2" xfId="2185"/>
    <cellStyle name="þ_x001d_ð·_x000c_æþ'_x000d_ßþU_x0001_Ø_x0005_ü_x0014__x0007__x0001__x0001_" xfId="2186"/>
    <cellStyle name="þ_x001d_ð·_x000c_æþ'_x000d_ßþU_x0001_Ø_x0005_ü_x0014__x0007__x0001__x0001_ 2" xfId="2187"/>
    <cellStyle name="þ_x001d_ð·_x000c_æþ'_x000d_ßþU_x0001_Ø_x0005_ü_x0014__x0007__x0001__x0001_ 3" xfId="2188"/>
    <cellStyle name="þ_x001d_ð·_x000c_æþ'_x000d_ßþU_x0001_Ø_x0005_ü_x0014__x0007__x0001__x0001_ 4" xfId="2189"/>
    <cellStyle name="þ_x001d_ðÇ%Uý—&amp;Hý9_x0008_Ÿ s_x000a__x0007__x0001__x0001_" xfId="2190"/>
    <cellStyle name="þ_x001d_ðK_x000c_Fý_x001b__x000d_9ýU_x0001_Ð_x0008_¦)_x0007__x0001__x0001_" xfId="2191"/>
    <cellStyle name="thuong-10" xfId="2192"/>
    <cellStyle name="thuong-10 2" xfId="2193"/>
    <cellStyle name="thuong-11" xfId="2194"/>
    <cellStyle name="thuong-11 2" xfId="2195"/>
    <cellStyle name="Thuyet minh" xfId="2196"/>
    <cellStyle name="Thuyet minh 2" xfId="2197"/>
    <cellStyle name="Times New Roman" xfId="2160"/>
    <cellStyle name="tit1" xfId="2161"/>
    <cellStyle name="tit1 2" xfId="2162"/>
    <cellStyle name="tit2" xfId="2163"/>
    <cellStyle name="tit2 2" xfId="2164"/>
    <cellStyle name="tit3" xfId="2165"/>
    <cellStyle name="tit3 2" xfId="2166"/>
    <cellStyle name="tit4" xfId="2167"/>
    <cellStyle name="tit4 2" xfId="2168"/>
    <cellStyle name="Title 2" xfId="2169"/>
    <cellStyle name="Title 3" xfId="2170"/>
    <cellStyle name="Title 4" xfId="2171"/>
    <cellStyle name="Tongcong" xfId="2172"/>
    <cellStyle name="Tongcong 2" xfId="2173"/>
    <cellStyle name="Total 2" xfId="2174"/>
    <cellStyle name="Total 3" xfId="2175"/>
    <cellStyle name="Total 4" xfId="2176"/>
    <cellStyle name="Tusental (0)_pldt" xfId="2177"/>
    <cellStyle name="Tusental_pldt" xfId="2178"/>
    <cellStyle name="Valuta (0)_CALPREZZ" xfId="2198"/>
    <cellStyle name="Valuta_ PESO ELETTR." xfId="2199"/>
    <cellStyle name="viet" xfId="2200"/>
    <cellStyle name="viet 2" xfId="2201"/>
    <cellStyle name="viet 3" xfId="2202"/>
    <cellStyle name="viet 4" xfId="2203"/>
    <cellStyle name="viet2" xfId="2204"/>
    <cellStyle name="viet2 2" xfId="2205"/>
    <cellStyle name="viet2 3" xfId="2206"/>
    <cellStyle name="viet2 4" xfId="2207"/>
    <cellStyle name="VN new romanNormal" xfId="2208"/>
    <cellStyle name="Vn Time 13" xfId="2209"/>
    <cellStyle name="Vn Time 13 2" xfId="2210"/>
    <cellStyle name="Vn Time 14" xfId="2211"/>
    <cellStyle name="Vn Time 14 2" xfId="2212"/>
    <cellStyle name="VN time new roman" xfId="2213"/>
    <cellStyle name="vnbo" xfId="2214"/>
    <cellStyle name="vnbo 2" xfId="2215"/>
    <cellStyle name="vnhead1" xfId="2220"/>
    <cellStyle name="vnhead1 2" xfId="2221"/>
    <cellStyle name="vnhead2" xfId="2222"/>
    <cellStyle name="vnhead2 2" xfId="2223"/>
    <cellStyle name="vnhead3" xfId="2224"/>
    <cellStyle name="vnhead3 2" xfId="2225"/>
    <cellStyle name="vnhead4" xfId="2226"/>
    <cellStyle name="vnhead4 2" xfId="2227"/>
    <cellStyle name="vntxt1" xfId="2216"/>
    <cellStyle name="vntxt1 2" xfId="2217"/>
    <cellStyle name="vntxt2" xfId="2218"/>
    <cellStyle name="vntxt2 2" xfId="2219"/>
    <cellStyle name="Währung [0]_ALLE_ITEMS_280800_EV_NL" xfId="2228"/>
    <cellStyle name="Währung_AKE_100N" xfId="2229"/>
    <cellStyle name="Walutowy [0]_Invoices2001Slovakia" xfId="2230"/>
    <cellStyle name="Walutowy_Invoices2001Slovakia" xfId="2231"/>
    <cellStyle name="Warning Text 2" xfId="2232"/>
    <cellStyle name="Warning Text 3" xfId="2233"/>
    <cellStyle name="Warning Text 4" xfId="2234"/>
    <cellStyle name="xuan" xfId="2235"/>
    <cellStyle name="xuan 2" xfId="2236"/>
    <cellStyle name="xuan 3" xfId="2237"/>
    <cellStyle name="xuan 4" xfId="2238"/>
    <cellStyle name=" [0.00]_ Att. 1- Cover" xfId="2239"/>
    <cellStyle name="_ Att. 1- Cover" xfId="2240"/>
    <cellStyle name="?_ Att. 1- Cover" xfId="2241"/>
    <cellStyle name="똿뗦먛귟 [0.00]_PRODUCT DETAIL Q1" xfId="2242"/>
    <cellStyle name="똿뗦먛귟_PRODUCT DETAIL Q1" xfId="2243"/>
    <cellStyle name="믅됞 [0.00]_PRODUCT DETAIL Q1" xfId="2244"/>
    <cellStyle name="믅됞_PRODUCT DETAIL Q1" xfId="2245"/>
    <cellStyle name="백분율_95" xfId="2246"/>
    <cellStyle name="뷭?_BOOKSHIP" xfId="2247"/>
    <cellStyle name="안건회계법인" xfId="2248"/>
    <cellStyle name="안건회계법인 2" xfId="2249"/>
    <cellStyle name="안건회계법인 3" xfId="2250"/>
    <cellStyle name="안건회계법인 4" xfId="2251"/>
    <cellStyle name="콤마 [ - 유형1" xfId="2252"/>
    <cellStyle name="콤마 [ - 유형2" xfId="2253"/>
    <cellStyle name="콤마 [ - 유형3" xfId="2254"/>
    <cellStyle name="콤마 [ - 유형4" xfId="2255"/>
    <cellStyle name="콤마 [ - 유형5" xfId="2256"/>
    <cellStyle name="콤마 [ - 유형6" xfId="2257"/>
    <cellStyle name="콤마 [ - 유형7" xfId="2258"/>
    <cellStyle name="콤마 [ - 유형8" xfId="2259"/>
    <cellStyle name="콤마 [0]_ 비목별 월별기술 " xfId="2260"/>
    <cellStyle name="콤마_ 비목별 월별기술 " xfId="2261"/>
    <cellStyle name="통화 [0]_1" xfId="2262"/>
    <cellStyle name="통화_1" xfId="2263"/>
    <cellStyle name="표준_ 97년 경영분석(안)" xfId="2264"/>
    <cellStyle name="一般_00Q3902REV.1" xfId="2265"/>
    <cellStyle name="千位分隔_CCTV" xfId="2266"/>
    <cellStyle name="千分位[0]_00Q3902REV.1" xfId="2267"/>
    <cellStyle name="千分位_00Q3902REV.1" xfId="2268"/>
    <cellStyle name="常规_BA" xfId="2269"/>
    <cellStyle name="桁区切り [0.00]_BE-BQ" xfId="2270"/>
    <cellStyle name="桁区切り_BE-BQ" xfId="2271"/>
    <cellStyle name="標準_(A1)BOQ " xfId="2272"/>
    <cellStyle name="貨幣 [0]_00Q3902REV.1" xfId="2273"/>
    <cellStyle name="貨幣[0]_BRE" xfId="2274"/>
    <cellStyle name="貨幣_00Q3902REV.1" xfId="2275"/>
    <cellStyle name="通貨 [0.00]_BE-BQ" xfId="2276"/>
    <cellStyle name="通貨_BE-BQ" xfId="227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6"/>
  <sheetViews>
    <sheetView tabSelected="1" view="pageBreakPreview" zoomScale="81" zoomScaleNormal="60" zoomScaleSheetLayoutView="81" workbookViewId="0">
      <selection activeCell="B5" sqref="B5:B7"/>
    </sheetView>
  </sheetViews>
  <sheetFormatPr defaultColWidth="11.42578125" defaultRowHeight="16.5"/>
  <cols>
    <col min="1" max="1" width="6.7109375" style="1" customWidth="1"/>
    <col min="2" max="2" width="50.7109375" style="1" customWidth="1"/>
    <col min="3" max="6" width="15.7109375" style="1" customWidth="1"/>
    <col min="7" max="7" width="22.7109375" style="1" customWidth="1"/>
    <col min="8" max="11" width="15.7109375" style="1" customWidth="1"/>
    <col min="12" max="12" width="30.7109375" style="1" customWidth="1"/>
    <col min="13" max="16384" width="11.42578125" style="1"/>
  </cols>
  <sheetData>
    <row r="1" spans="1:12" ht="26.25" customHeight="1">
      <c r="A1" s="206" t="s">
        <v>0</v>
      </c>
      <c r="B1" s="206"/>
      <c r="C1" s="206"/>
      <c r="D1" s="206"/>
      <c r="E1" s="206"/>
      <c r="F1" s="206"/>
      <c r="G1" s="206"/>
      <c r="H1" s="206"/>
      <c r="I1" s="206"/>
      <c r="J1" s="206"/>
      <c r="K1" s="206"/>
      <c r="L1" s="206"/>
    </row>
    <row r="2" spans="1:12" ht="67.5" customHeight="1">
      <c r="A2" s="207" t="s">
        <v>335</v>
      </c>
      <c r="B2" s="207"/>
      <c r="C2" s="207"/>
      <c r="D2" s="207"/>
      <c r="E2" s="207"/>
      <c r="F2" s="207"/>
      <c r="G2" s="207"/>
      <c r="H2" s="207"/>
      <c r="I2" s="207"/>
      <c r="J2" s="207"/>
      <c r="K2" s="207"/>
      <c r="L2" s="207"/>
    </row>
    <row r="3" spans="1:12" ht="26.25" customHeight="1">
      <c r="A3" s="208" t="s">
        <v>361</v>
      </c>
      <c r="B3" s="208"/>
      <c r="C3" s="208"/>
      <c r="D3" s="208"/>
      <c r="E3" s="208"/>
      <c r="F3" s="208"/>
      <c r="G3" s="208"/>
      <c r="H3" s="208"/>
      <c r="I3" s="208"/>
      <c r="J3" s="208"/>
      <c r="K3" s="208"/>
      <c r="L3" s="208"/>
    </row>
    <row r="4" spans="1:12" ht="24" customHeight="1">
      <c r="I4" s="2"/>
      <c r="J4" s="2"/>
      <c r="K4" s="2"/>
      <c r="L4" s="3" t="s">
        <v>1</v>
      </c>
    </row>
    <row r="5" spans="1:12" ht="57.75" customHeight="1">
      <c r="A5" s="201" t="s">
        <v>2</v>
      </c>
      <c r="B5" s="201" t="s">
        <v>3</v>
      </c>
      <c r="C5" s="209" t="s">
        <v>340</v>
      </c>
      <c r="D5" s="209" t="s">
        <v>25</v>
      </c>
      <c r="E5" s="209" t="s">
        <v>284</v>
      </c>
      <c r="F5" s="209" t="s">
        <v>341</v>
      </c>
      <c r="G5" s="210" t="s">
        <v>342</v>
      </c>
      <c r="H5" s="211"/>
      <c r="I5" s="201" t="s">
        <v>4</v>
      </c>
      <c r="J5" s="201" t="s">
        <v>5</v>
      </c>
      <c r="K5" s="201" t="s">
        <v>28</v>
      </c>
      <c r="L5" s="201" t="s">
        <v>6</v>
      </c>
    </row>
    <row r="6" spans="1:12" ht="36" customHeight="1">
      <c r="A6" s="205"/>
      <c r="B6" s="205"/>
      <c r="C6" s="209"/>
      <c r="D6" s="209"/>
      <c r="E6" s="209"/>
      <c r="F6" s="209"/>
      <c r="G6" s="201" t="s">
        <v>58</v>
      </c>
      <c r="H6" s="201" t="s">
        <v>343</v>
      </c>
      <c r="I6" s="205"/>
      <c r="J6" s="205"/>
      <c r="K6" s="205"/>
      <c r="L6" s="205"/>
    </row>
    <row r="7" spans="1:12" ht="36" customHeight="1">
      <c r="A7" s="202"/>
      <c r="B7" s="202"/>
      <c r="C7" s="209"/>
      <c r="D7" s="209"/>
      <c r="E7" s="209"/>
      <c r="F7" s="209"/>
      <c r="G7" s="202"/>
      <c r="H7" s="202"/>
      <c r="I7" s="202"/>
      <c r="J7" s="202"/>
      <c r="K7" s="202"/>
      <c r="L7" s="202"/>
    </row>
    <row r="8" spans="1:12" s="6" customFormat="1" ht="38.25" customHeight="1">
      <c r="A8" s="4"/>
      <c r="B8" s="4" t="s">
        <v>7</v>
      </c>
      <c r="C8" s="4"/>
      <c r="D8" s="4"/>
      <c r="E8" s="4"/>
      <c r="F8" s="4"/>
      <c r="G8" s="4"/>
      <c r="H8" s="5">
        <f>SUM(H9)</f>
        <v>1302845</v>
      </c>
      <c r="I8" s="5">
        <f>SUM(I9)</f>
        <v>14496</v>
      </c>
      <c r="J8" s="5">
        <f t="shared" ref="J8:K8" si="0">SUM(J9)</f>
        <v>14496</v>
      </c>
      <c r="K8" s="5">
        <f t="shared" si="0"/>
        <v>0</v>
      </c>
      <c r="L8" s="4"/>
    </row>
    <row r="9" spans="1:12" s="11" customFormat="1" ht="48" customHeight="1">
      <c r="A9" s="7" t="s">
        <v>8</v>
      </c>
      <c r="B9" s="8" t="s">
        <v>73</v>
      </c>
      <c r="C9" s="8"/>
      <c r="D9" s="8"/>
      <c r="E9" s="8"/>
      <c r="F9" s="8"/>
      <c r="G9" s="8"/>
      <c r="H9" s="9">
        <f t="shared" ref="H9:K9" si="1">SUM(H10)</f>
        <v>1302845</v>
      </c>
      <c r="I9" s="9">
        <f t="shared" si="1"/>
        <v>14496</v>
      </c>
      <c r="J9" s="9">
        <f t="shared" si="1"/>
        <v>14496</v>
      </c>
      <c r="K9" s="5">
        <f t="shared" si="1"/>
        <v>0</v>
      </c>
      <c r="L9" s="9"/>
    </row>
    <row r="10" spans="1:12" s="16" customFormat="1" ht="45.75" customHeight="1">
      <c r="A10" s="12" t="s">
        <v>9</v>
      </c>
      <c r="B10" s="13" t="s">
        <v>13</v>
      </c>
      <c r="C10" s="13"/>
      <c r="D10" s="13"/>
      <c r="E10" s="13"/>
      <c r="F10" s="13"/>
      <c r="G10" s="13"/>
      <c r="H10" s="14">
        <f>SUM(H11,H13)</f>
        <v>1302845</v>
      </c>
      <c r="I10" s="14">
        <f>SUM(I11,I13)</f>
        <v>14496</v>
      </c>
      <c r="J10" s="14">
        <f t="shared" ref="J10:K10" si="2">SUM(J11,J13)</f>
        <v>14496</v>
      </c>
      <c r="K10" s="14">
        <f t="shared" si="2"/>
        <v>0</v>
      </c>
      <c r="L10" s="14"/>
    </row>
    <row r="11" spans="1:12" s="21" customFormat="1" ht="42.75" customHeight="1">
      <c r="A11" s="17" t="s">
        <v>10</v>
      </c>
      <c r="B11" s="18" t="s">
        <v>15</v>
      </c>
      <c r="C11" s="18"/>
      <c r="D11" s="18"/>
      <c r="E11" s="18"/>
      <c r="F11" s="18"/>
      <c r="G11" s="18"/>
      <c r="H11" s="51">
        <f>SUM(H12:H12)</f>
        <v>1009000</v>
      </c>
      <c r="I11" s="51">
        <f>SUM(I12:I12)</f>
        <v>0</v>
      </c>
      <c r="J11" s="51">
        <f>SUM(J12:J12)</f>
        <v>14400</v>
      </c>
      <c r="K11" s="10">
        <f>SUM(K12:K12)</f>
        <v>14400</v>
      </c>
      <c r="L11" s="20"/>
    </row>
    <row r="12" spans="1:12" s="16" customFormat="1" ht="148.5" customHeight="1">
      <c r="A12" s="22">
        <v>1</v>
      </c>
      <c r="B12" s="23" t="s">
        <v>19</v>
      </c>
      <c r="C12" s="22" t="s">
        <v>8</v>
      </c>
      <c r="D12" s="197" t="s">
        <v>356</v>
      </c>
      <c r="E12" s="198" t="s">
        <v>357</v>
      </c>
      <c r="F12" s="199" t="s">
        <v>322</v>
      </c>
      <c r="G12" s="197" t="s">
        <v>358</v>
      </c>
      <c r="H12" s="200">
        <v>1009000</v>
      </c>
      <c r="I12" s="52">
        <v>0</v>
      </c>
      <c r="J12" s="52">
        <v>14400</v>
      </c>
      <c r="K12" s="25">
        <f>J12-I12</f>
        <v>14400</v>
      </c>
      <c r="L12" s="26"/>
    </row>
    <row r="13" spans="1:12" s="21" customFormat="1" ht="42.75" customHeight="1">
      <c r="A13" s="17" t="s">
        <v>20</v>
      </c>
      <c r="B13" s="18" t="s">
        <v>22</v>
      </c>
      <c r="C13" s="18"/>
      <c r="D13" s="18"/>
      <c r="E13" s="18"/>
      <c r="F13" s="18"/>
      <c r="G13" s="18"/>
      <c r="H13" s="19">
        <f>SUM(H14:H14)</f>
        <v>293845</v>
      </c>
      <c r="I13" s="19">
        <f>SUM(I14:I14)</f>
        <v>14496</v>
      </c>
      <c r="J13" s="19">
        <f>SUM(J14:J14)</f>
        <v>96</v>
      </c>
      <c r="K13" s="10">
        <f>SUM(K14:K14)</f>
        <v>-14400</v>
      </c>
      <c r="L13" s="20"/>
    </row>
    <row r="14" spans="1:12" s="16" customFormat="1" ht="123" customHeight="1">
      <c r="A14" s="22">
        <v>1</v>
      </c>
      <c r="B14" s="23" t="s">
        <v>16</v>
      </c>
      <c r="C14" s="192" t="s">
        <v>11</v>
      </c>
      <c r="D14" s="22" t="s">
        <v>93</v>
      </c>
      <c r="E14" s="193" t="s">
        <v>329</v>
      </c>
      <c r="F14" s="195" t="s">
        <v>330</v>
      </c>
      <c r="G14" s="22" t="s">
        <v>355</v>
      </c>
      <c r="H14" s="194">
        <v>293845</v>
      </c>
      <c r="I14" s="24">
        <v>14496</v>
      </c>
      <c r="J14" s="24">
        <v>96</v>
      </c>
      <c r="K14" s="25">
        <f>J14-I14</f>
        <v>-14400</v>
      </c>
      <c r="L14" s="26"/>
    </row>
    <row r="16" spans="1:12" ht="24.75" customHeight="1">
      <c r="A16" s="203" t="s">
        <v>332</v>
      </c>
      <c r="B16" s="204"/>
      <c r="C16" s="204"/>
      <c r="D16" s="204"/>
      <c r="E16" s="204"/>
      <c r="F16" s="204"/>
      <c r="G16" s="204"/>
      <c r="H16" s="204"/>
      <c r="I16" s="204"/>
      <c r="J16" s="204"/>
      <c r="K16" s="204"/>
      <c r="L16" s="204"/>
    </row>
  </sheetData>
  <mergeCells count="17">
    <mergeCell ref="G6:G7"/>
    <mergeCell ref="H6:H7"/>
    <mergeCell ref="A16:L16"/>
    <mergeCell ref="L5:L7"/>
    <mergeCell ref="A1:L1"/>
    <mergeCell ref="A2:L2"/>
    <mergeCell ref="A3:L3"/>
    <mergeCell ref="A5:A7"/>
    <mergeCell ref="B5:B7"/>
    <mergeCell ref="I5:I7"/>
    <mergeCell ref="J5:J7"/>
    <mergeCell ref="K5:K7"/>
    <mergeCell ref="C5:C7"/>
    <mergeCell ref="D5:D7"/>
    <mergeCell ref="E5:E7"/>
    <mergeCell ref="F5:F7"/>
    <mergeCell ref="G5:H5"/>
  </mergeCells>
  <printOptions horizontalCentered="1"/>
  <pageMargins left="0.39370078740157483" right="0.39370078740157483" top="0.39370078740157483" bottom="0.39370078740157483" header="0.19685039370078741" footer="0.19685039370078741"/>
  <pageSetup paperSize="9" scale="60" fitToHeight="0" orientation="landscape" r:id="rId1"/>
  <headerFooter alignWithMargins="0">
    <oddFooter>&amp;C&amp;"Times New Roman,Regular"&amp;11&amp;P/&amp;N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4"/>
  <sheetViews>
    <sheetView view="pageBreakPreview" zoomScale="70" zoomScaleNormal="60" zoomScaleSheetLayoutView="70" workbookViewId="0">
      <selection activeCell="A4" sqref="A4"/>
    </sheetView>
  </sheetViews>
  <sheetFormatPr defaultColWidth="11.42578125" defaultRowHeight="16.5"/>
  <cols>
    <col min="1" max="1" width="6.7109375" style="1" customWidth="1"/>
    <col min="2" max="2" width="50.7109375" style="1" customWidth="1"/>
    <col min="3" max="6" width="15.7109375" style="1" customWidth="1"/>
    <col min="7" max="7" width="22.7109375" style="1" customWidth="1"/>
    <col min="8" max="8" width="15.7109375" style="1" customWidth="1"/>
    <col min="9" max="11" width="19.85546875" style="1" customWidth="1"/>
    <col min="12" max="12" width="33.28515625" style="1" customWidth="1"/>
    <col min="13" max="16384" width="11.42578125" style="1"/>
  </cols>
  <sheetData>
    <row r="1" spans="1:12" ht="31.5" customHeight="1">
      <c r="A1" s="206" t="s">
        <v>14</v>
      </c>
      <c r="B1" s="206"/>
      <c r="C1" s="206"/>
      <c r="D1" s="206"/>
      <c r="E1" s="206"/>
      <c r="F1" s="206"/>
      <c r="G1" s="206"/>
      <c r="H1" s="206"/>
      <c r="I1" s="206"/>
      <c r="J1" s="206"/>
      <c r="K1" s="206"/>
      <c r="L1" s="206"/>
    </row>
    <row r="2" spans="1:12" ht="57.75" customHeight="1">
      <c r="A2" s="207" t="s">
        <v>336</v>
      </c>
      <c r="B2" s="207"/>
      <c r="C2" s="207"/>
      <c r="D2" s="207"/>
      <c r="E2" s="207"/>
      <c r="F2" s="207"/>
      <c r="G2" s="207"/>
      <c r="H2" s="207"/>
      <c r="I2" s="207"/>
      <c r="J2" s="207"/>
      <c r="K2" s="207"/>
      <c r="L2" s="207"/>
    </row>
    <row r="3" spans="1:12" ht="36.75" customHeight="1">
      <c r="A3" s="208" t="str">
        <f>'1. CĐNS'!A3:L3</f>
        <v>(Ban hành kèm theo Nghị quyết số …….../NQ-HĐND ngày  ………./01/2022 của Hội đồng nhân dân tỉnh)</v>
      </c>
      <c r="B3" s="208"/>
      <c r="C3" s="208"/>
      <c r="D3" s="208"/>
      <c r="E3" s="208"/>
      <c r="F3" s="208"/>
      <c r="G3" s="208"/>
      <c r="H3" s="208"/>
      <c r="I3" s="208"/>
      <c r="J3" s="208"/>
      <c r="K3" s="208"/>
      <c r="L3" s="208"/>
    </row>
    <row r="4" spans="1:12" ht="21.75" customHeight="1">
      <c r="I4" s="2"/>
      <c r="J4" s="2"/>
      <c r="K4" s="2"/>
      <c r="L4" s="3" t="s">
        <v>1</v>
      </c>
    </row>
    <row r="5" spans="1:12" ht="57.75" customHeight="1">
      <c r="A5" s="201" t="s">
        <v>2</v>
      </c>
      <c r="B5" s="201" t="s">
        <v>3</v>
      </c>
      <c r="C5" s="209" t="s">
        <v>340</v>
      </c>
      <c r="D5" s="209" t="s">
        <v>25</v>
      </c>
      <c r="E5" s="209" t="s">
        <v>284</v>
      </c>
      <c r="F5" s="209" t="s">
        <v>341</v>
      </c>
      <c r="G5" s="210" t="s">
        <v>342</v>
      </c>
      <c r="H5" s="211"/>
      <c r="I5" s="201" t="s">
        <v>4</v>
      </c>
      <c r="J5" s="201" t="s">
        <v>5</v>
      </c>
      <c r="K5" s="201" t="s">
        <v>28</v>
      </c>
      <c r="L5" s="201" t="s">
        <v>6</v>
      </c>
    </row>
    <row r="6" spans="1:12" ht="36" customHeight="1">
      <c r="A6" s="205"/>
      <c r="B6" s="205"/>
      <c r="C6" s="209"/>
      <c r="D6" s="209"/>
      <c r="E6" s="209"/>
      <c r="F6" s="209"/>
      <c r="G6" s="201" t="s">
        <v>58</v>
      </c>
      <c r="H6" s="201" t="s">
        <v>343</v>
      </c>
      <c r="I6" s="205"/>
      <c r="J6" s="205"/>
      <c r="K6" s="205"/>
      <c r="L6" s="205"/>
    </row>
    <row r="7" spans="1:12" ht="36" customHeight="1">
      <c r="A7" s="202"/>
      <c r="B7" s="202"/>
      <c r="C7" s="209"/>
      <c r="D7" s="209"/>
      <c r="E7" s="209"/>
      <c r="F7" s="209"/>
      <c r="G7" s="202"/>
      <c r="H7" s="202"/>
      <c r="I7" s="202"/>
      <c r="J7" s="202"/>
      <c r="K7" s="202"/>
      <c r="L7" s="202"/>
    </row>
    <row r="8" spans="1:12" s="6" customFormat="1" ht="38.25" customHeight="1">
      <c r="A8" s="4"/>
      <c r="B8" s="4" t="s">
        <v>7</v>
      </c>
      <c r="C8" s="4"/>
      <c r="D8" s="4"/>
      <c r="E8" s="4"/>
      <c r="F8" s="4"/>
      <c r="G8" s="4"/>
      <c r="H8" s="5">
        <f>SUM(H9,H12)</f>
        <v>5220298</v>
      </c>
      <c r="I8" s="5">
        <f>SUM(I9,I12)</f>
        <v>267700</v>
      </c>
      <c r="J8" s="5">
        <f>SUM(J9,J12)</f>
        <v>267700</v>
      </c>
      <c r="K8" s="5">
        <f>SUM(K9,K12)</f>
        <v>0</v>
      </c>
      <c r="L8" s="4"/>
    </row>
    <row r="9" spans="1:12" s="11" customFormat="1" ht="48" customHeight="1">
      <c r="A9" s="7" t="s">
        <v>8</v>
      </c>
      <c r="B9" s="8" t="s">
        <v>72</v>
      </c>
      <c r="C9" s="8"/>
      <c r="D9" s="8"/>
      <c r="E9" s="8"/>
      <c r="F9" s="8"/>
      <c r="G9" s="8"/>
      <c r="H9" s="9">
        <f>SUM(H10:H11)</f>
        <v>0</v>
      </c>
      <c r="I9" s="9">
        <f>SUM(I10:I11)</f>
        <v>50755</v>
      </c>
      <c r="J9" s="9">
        <f t="shared" ref="J9:K9" si="0">SUM(J10:J11)</f>
        <v>50217</v>
      </c>
      <c r="K9" s="10">
        <f t="shared" si="0"/>
        <v>-538</v>
      </c>
      <c r="L9" s="9"/>
    </row>
    <row r="10" spans="1:12" s="11" customFormat="1" ht="98.25" customHeight="1">
      <c r="A10" s="7" t="s">
        <v>9</v>
      </c>
      <c r="B10" s="8" t="s">
        <v>34</v>
      </c>
      <c r="C10" s="13"/>
      <c r="D10" s="13"/>
      <c r="E10" s="13"/>
      <c r="F10" s="13"/>
      <c r="G10" s="13"/>
      <c r="H10" s="13"/>
      <c r="I10" s="9">
        <v>7500</v>
      </c>
      <c r="J10" s="9">
        <v>1807</v>
      </c>
      <c r="K10" s="10">
        <f>J10-I10</f>
        <v>-5693</v>
      </c>
      <c r="L10" s="74" t="s">
        <v>71</v>
      </c>
    </row>
    <row r="11" spans="1:12" s="11" customFormat="1" ht="65.25" customHeight="1">
      <c r="A11" s="7" t="s">
        <v>32</v>
      </c>
      <c r="B11" s="8" t="s">
        <v>37</v>
      </c>
      <c r="C11" s="18"/>
      <c r="D11" s="18"/>
      <c r="E11" s="18"/>
      <c r="F11" s="18"/>
      <c r="G11" s="18"/>
      <c r="H11" s="18"/>
      <c r="I11" s="9">
        <v>43255</v>
      </c>
      <c r="J11" s="9">
        <v>48410</v>
      </c>
      <c r="K11" s="10">
        <f>J11-I11</f>
        <v>5155</v>
      </c>
      <c r="L11" s="74" t="s">
        <v>75</v>
      </c>
    </row>
    <row r="12" spans="1:12" s="11" customFormat="1" ht="48" customHeight="1">
      <c r="A12" s="7" t="s">
        <v>11</v>
      </c>
      <c r="B12" s="8" t="s">
        <v>72</v>
      </c>
      <c r="C12" s="23"/>
      <c r="D12" s="23"/>
      <c r="E12" s="23"/>
      <c r="F12" s="23"/>
      <c r="G12" s="23"/>
      <c r="H12" s="9">
        <f>SUM(H13)</f>
        <v>5220298</v>
      </c>
      <c r="I12" s="9">
        <f>SUM(I13)</f>
        <v>216945</v>
      </c>
      <c r="J12" s="9">
        <f t="shared" ref="J12:K12" si="1">SUM(J13)</f>
        <v>217483</v>
      </c>
      <c r="K12" s="10">
        <f t="shared" si="1"/>
        <v>538</v>
      </c>
      <c r="L12" s="9"/>
    </row>
    <row r="13" spans="1:12" s="16" customFormat="1" ht="45.75" customHeight="1">
      <c r="A13" s="12" t="s">
        <v>9</v>
      </c>
      <c r="B13" s="13" t="s">
        <v>13</v>
      </c>
      <c r="C13" s="18"/>
      <c r="D13" s="18"/>
      <c r="E13" s="18"/>
      <c r="F13" s="18"/>
      <c r="G13" s="18"/>
      <c r="H13" s="14">
        <f>SUM(H14,H17,H21)</f>
        <v>5220298</v>
      </c>
      <c r="I13" s="14">
        <f>SUM(I14,I17,I21)</f>
        <v>216945</v>
      </c>
      <c r="J13" s="14">
        <f t="shared" ref="J13:K13" si="2">SUM(J14,J17,J21)</f>
        <v>217483</v>
      </c>
      <c r="K13" s="15">
        <f t="shared" si="2"/>
        <v>538</v>
      </c>
      <c r="L13" s="14"/>
    </row>
    <row r="14" spans="1:12" s="21" customFormat="1" ht="42.75" customHeight="1">
      <c r="A14" s="17" t="s">
        <v>10</v>
      </c>
      <c r="B14" s="18" t="s">
        <v>15</v>
      </c>
      <c r="C14" s="23"/>
      <c r="D14" s="23"/>
      <c r="E14" s="23"/>
      <c r="F14" s="23"/>
      <c r="G14" s="23"/>
      <c r="H14" s="19">
        <f>SUM(H15:H16)</f>
        <v>2500030</v>
      </c>
      <c r="I14" s="19">
        <f>SUM(I15:I16)</f>
        <v>30770</v>
      </c>
      <c r="J14" s="19">
        <f t="shared" ref="J14:K14" si="3">SUM(J15:J16)</f>
        <v>91005</v>
      </c>
      <c r="K14" s="53">
        <f t="shared" si="3"/>
        <v>60235</v>
      </c>
      <c r="L14" s="20"/>
    </row>
    <row r="15" spans="1:12" s="16" customFormat="1" ht="120" customHeight="1">
      <c r="A15" s="22">
        <v>1</v>
      </c>
      <c r="B15" s="23" t="s">
        <v>21</v>
      </c>
      <c r="C15" s="192" t="s">
        <v>11</v>
      </c>
      <c r="D15" s="22" t="s">
        <v>324</v>
      </c>
      <c r="E15" s="193" t="s">
        <v>347</v>
      </c>
      <c r="F15" s="195" t="s">
        <v>330</v>
      </c>
      <c r="G15" s="22" t="s">
        <v>326</v>
      </c>
      <c r="H15" s="194">
        <v>1491030</v>
      </c>
      <c r="I15" s="24">
        <v>30770</v>
      </c>
      <c r="J15" s="24">
        <f>I15-26365</f>
        <v>4405</v>
      </c>
      <c r="K15" s="25">
        <f>J15-I15</f>
        <v>-26365</v>
      </c>
      <c r="L15" s="26"/>
    </row>
    <row r="16" spans="1:12" s="16" customFormat="1" ht="150" customHeight="1">
      <c r="A16" s="22">
        <v>2</v>
      </c>
      <c r="B16" s="23" t="s">
        <v>19</v>
      </c>
      <c r="C16" s="22" t="s">
        <v>8</v>
      </c>
      <c r="D16" s="197" t="s">
        <v>356</v>
      </c>
      <c r="E16" s="198" t="s">
        <v>357</v>
      </c>
      <c r="F16" s="199" t="s">
        <v>322</v>
      </c>
      <c r="G16" s="197" t="s">
        <v>358</v>
      </c>
      <c r="H16" s="200">
        <v>1009000</v>
      </c>
      <c r="I16" s="52">
        <v>0</v>
      </c>
      <c r="J16" s="52">
        <f>78600+8000</f>
        <v>86600</v>
      </c>
      <c r="K16" s="25">
        <f>J16-I16</f>
        <v>86600</v>
      </c>
      <c r="L16" s="26"/>
    </row>
    <row r="17" spans="1:12" s="21" customFormat="1" ht="42.75" customHeight="1">
      <c r="A17" s="17" t="s">
        <v>20</v>
      </c>
      <c r="B17" s="18" t="s">
        <v>18</v>
      </c>
      <c r="C17" s="23"/>
      <c r="D17" s="23"/>
      <c r="E17" s="23"/>
      <c r="F17" s="23"/>
      <c r="G17" s="23"/>
      <c r="H17" s="19">
        <f>SUM(H18:H20)</f>
        <v>2403035</v>
      </c>
      <c r="I17" s="19">
        <f>SUM(I18:I20)</f>
        <v>134875</v>
      </c>
      <c r="J17" s="19">
        <f t="shared" ref="J17:K17" si="4">SUM(J18:J20)</f>
        <v>72178</v>
      </c>
      <c r="K17" s="53">
        <f t="shared" si="4"/>
        <v>-62697</v>
      </c>
      <c r="L17" s="20"/>
    </row>
    <row r="18" spans="1:12" s="16" customFormat="1" ht="113.25" customHeight="1">
      <c r="A18" s="22">
        <v>1</v>
      </c>
      <c r="B18" s="23" t="s">
        <v>17</v>
      </c>
      <c r="C18" s="192" t="s">
        <v>11</v>
      </c>
      <c r="D18" s="22" t="s">
        <v>315</v>
      </c>
      <c r="E18" s="193" t="s">
        <v>348</v>
      </c>
      <c r="F18" s="22" t="s">
        <v>317</v>
      </c>
      <c r="G18" s="22" t="s">
        <v>318</v>
      </c>
      <c r="H18" s="196">
        <v>1458000</v>
      </c>
      <c r="I18" s="24">
        <v>78600</v>
      </c>
      <c r="J18" s="24">
        <v>0</v>
      </c>
      <c r="K18" s="25">
        <f>J18-I18</f>
        <v>-78600</v>
      </c>
      <c r="L18" s="26"/>
    </row>
    <row r="19" spans="1:12" s="16" customFormat="1" ht="115.5" customHeight="1">
      <c r="A19" s="22">
        <v>2</v>
      </c>
      <c r="B19" s="23" t="s">
        <v>23</v>
      </c>
      <c r="C19" s="192" t="s">
        <v>11</v>
      </c>
      <c r="D19" s="22" t="s">
        <v>349</v>
      </c>
      <c r="E19" s="193" t="s">
        <v>350</v>
      </c>
      <c r="F19" s="22" t="s">
        <v>306</v>
      </c>
      <c r="G19" s="22" t="s">
        <v>351</v>
      </c>
      <c r="H19" s="194">
        <v>812110</v>
      </c>
      <c r="I19" s="52">
        <v>56275</v>
      </c>
      <c r="J19" s="52">
        <f>I19+6338</f>
        <v>62613</v>
      </c>
      <c r="K19" s="25">
        <f>J19-I19</f>
        <v>6338</v>
      </c>
      <c r="L19" s="26"/>
    </row>
    <row r="20" spans="1:12" s="16" customFormat="1" ht="146.25" customHeight="1">
      <c r="A20" s="22">
        <v>3</v>
      </c>
      <c r="B20" s="23" t="s">
        <v>35</v>
      </c>
      <c r="C20" s="192" t="s">
        <v>11</v>
      </c>
      <c r="D20" s="22" t="s">
        <v>97</v>
      </c>
      <c r="E20" s="22" t="s">
        <v>359</v>
      </c>
      <c r="F20" s="22" t="s">
        <v>299</v>
      </c>
      <c r="G20" s="197" t="s">
        <v>360</v>
      </c>
      <c r="H20" s="200">
        <v>132925</v>
      </c>
      <c r="I20" s="52">
        <v>0</v>
      </c>
      <c r="J20" s="52">
        <v>9565</v>
      </c>
      <c r="K20" s="25">
        <f>J20-I20</f>
        <v>9565</v>
      </c>
      <c r="L20" s="26"/>
    </row>
    <row r="21" spans="1:12" s="21" customFormat="1" ht="42.75" customHeight="1">
      <c r="A21" s="17" t="s">
        <v>74</v>
      </c>
      <c r="B21" s="18" t="s">
        <v>52</v>
      </c>
      <c r="C21" s="23"/>
      <c r="D21" s="23"/>
      <c r="E21" s="23"/>
      <c r="F21" s="23"/>
      <c r="G21" s="23"/>
      <c r="H21" s="51">
        <f>SUM(H22:H22)</f>
        <v>317233</v>
      </c>
      <c r="I21" s="51">
        <f>SUM(I22:I22)</f>
        <v>51300</v>
      </c>
      <c r="J21" s="51">
        <f>SUM(J22:J22)</f>
        <v>54300</v>
      </c>
      <c r="K21" s="53">
        <f>SUM(K22:K22)</f>
        <v>3000</v>
      </c>
      <c r="L21" s="20"/>
    </row>
    <row r="22" spans="1:12" s="16" customFormat="1" ht="54.75" customHeight="1">
      <c r="A22" s="22">
        <v>1</v>
      </c>
      <c r="B22" s="23" t="s">
        <v>53</v>
      </c>
      <c r="C22" s="192" t="s">
        <v>11</v>
      </c>
      <c r="D22" s="192" t="s">
        <v>44</v>
      </c>
      <c r="E22" s="193" t="s">
        <v>352</v>
      </c>
      <c r="F22" s="22" t="s">
        <v>353</v>
      </c>
      <c r="G22" s="22" t="s">
        <v>354</v>
      </c>
      <c r="H22" s="194">
        <v>317233</v>
      </c>
      <c r="I22" s="52">
        <v>51300</v>
      </c>
      <c r="J22" s="52">
        <f>I22+3000</f>
        <v>54300</v>
      </c>
      <c r="K22" s="25">
        <f>J22-I22</f>
        <v>3000</v>
      </c>
      <c r="L22" s="26"/>
    </row>
    <row r="24" spans="1:12" ht="27" customHeight="1">
      <c r="A24" s="203" t="s">
        <v>332</v>
      </c>
      <c r="B24" s="204"/>
      <c r="C24" s="204"/>
      <c r="D24" s="204"/>
      <c r="E24" s="204"/>
      <c r="F24" s="204"/>
      <c r="G24" s="204"/>
      <c r="H24" s="204"/>
      <c r="I24" s="204"/>
      <c r="J24" s="204"/>
      <c r="K24" s="204"/>
      <c r="L24" s="204"/>
    </row>
  </sheetData>
  <mergeCells count="17">
    <mergeCell ref="G6:G7"/>
    <mergeCell ref="H6:H7"/>
    <mergeCell ref="A24:L24"/>
    <mergeCell ref="A1:L1"/>
    <mergeCell ref="A2:L2"/>
    <mergeCell ref="A3:L3"/>
    <mergeCell ref="A5:A7"/>
    <mergeCell ref="B5:B7"/>
    <mergeCell ref="I5:I7"/>
    <mergeCell ref="J5:J7"/>
    <mergeCell ref="K5:K7"/>
    <mergeCell ref="L5:L7"/>
    <mergeCell ref="C5:C7"/>
    <mergeCell ref="D5:D7"/>
    <mergeCell ref="E5:E7"/>
    <mergeCell ref="F5:F7"/>
    <mergeCell ref="G5:H5"/>
  </mergeCells>
  <printOptions horizontalCentered="1"/>
  <pageMargins left="0.39370078740157483" right="0.39370078740157483" top="0.39370078740157483" bottom="0.39370078740157483" header="0.19685039370078741" footer="0.19685039370078741"/>
  <pageSetup paperSize="9" scale="56" fitToHeight="0" orientation="landscape" r:id="rId1"/>
  <headerFooter alignWithMargins="0">
    <oddFooter>&amp;C&amp;"Times New Roman,Regular"&amp;11&amp;P/&amp;N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3"/>
  <sheetViews>
    <sheetView view="pageBreakPreview" zoomScale="70" zoomScaleNormal="60" zoomScaleSheetLayoutView="70" workbookViewId="0">
      <selection activeCell="A3" sqref="A3:L3"/>
    </sheetView>
  </sheetViews>
  <sheetFormatPr defaultColWidth="11.42578125" defaultRowHeight="16.5"/>
  <cols>
    <col min="1" max="1" width="6.7109375" style="1" customWidth="1"/>
    <col min="2" max="2" width="50.7109375" style="1" customWidth="1"/>
    <col min="3" max="6" width="15.7109375" style="1" customWidth="1"/>
    <col min="7" max="7" width="22.7109375" style="1" customWidth="1"/>
    <col min="8" max="8" width="15.7109375" style="1" customWidth="1"/>
    <col min="9" max="11" width="19.85546875" style="1" customWidth="1"/>
    <col min="12" max="12" width="33.28515625" style="1" customWidth="1"/>
    <col min="13" max="13" width="12.42578125" style="1" bestFit="1" customWidth="1"/>
    <col min="14" max="16384" width="11.42578125" style="1"/>
  </cols>
  <sheetData>
    <row r="1" spans="1:12" ht="36" customHeight="1">
      <c r="A1" s="206" t="s">
        <v>38</v>
      </c>
      <c r="B1" s="206"/>
      <c r="C1" s="206"/>
      <c r="D1" s="206"/>
      <c r="E1" s="206"/>
      <c r="F1" s="206"/>
      <c r="G1" s="206"/>
      <c r="H1" s="206"/>
      <c r="I1" s="206"/>
      <c r="J1" s="206"/>
      <c r="K1" s="206"/>
      <c r="L1" s="206"/>
    </row>
    <row r="2" spans="1:12" ht="97.5" customHeight="1">
      <c r="A2" s="207" t="s">
        <v>337</v>
      </c>
      <c r="B2" s="207"/>
      <c r="C2" s="207"/>
      <c r="D2" s="207"/>
      <c r="E2" s="207"/>
      <c r="F2" s="207"/>
      <c r="G2" s="207"/>
      <c r="H2" s="207"/>
      <c r="I2" s="207"/>
      <c r="J2" s="207"/>
      <c r="K2" s="207"/>
      <c r="L2" s="207"/>
    </row>
    <row r="3" spans="1:12" ht="36.75" customHeight="1">
      <c r="A3" s="208" t="str">
        <f>'1. CĐNS'!A3:L3</f>
        <v>(Ban hành kèm theo Nghị quyết số …….../NQ-HĐND ngày  ………./01/2022 của Hội đồng nhân dân tỉnh)</v>
      </c>
      <c r="B3" s="208"/>
      <c r="C3" s="208"/>
      <c r="D3" s="208"/>
      <c r="E3" s="208"/>
      <c r="F3" s="208"/>
      <c r="G3" s="208"/>
      <c r="H3" s="208"/>
      <c r="I3" s="208"/>
      <c r="J3" s="208"/>
      <c r="K3" s="208"/>
      <c r="L3" s="208"/>
    </row>
    <row r="4" spans="1:12" ht="33.75" customHeight="1">
      <c r="I4" s="2"/>
      <c r="J4" s="2"/>
      <c r="K4" s="2"/>
      <c r="L4" s="3" t="s">
        <v>1</v>
      </c>
    </row>
    <row r="5" spans="1:12" ht="57.75" customHeight="1">
      <c r="A5" s="201" t="s">
        <v>2</v>
      </c>
      <c r="B5" s="201" t="s">
        <v>3</v>
      </c>
      <c r="C5" s="209" t="s">
        <v>340</v>
      </c>
      <c r="D5" s="209" t="s">
        <v>25</v>
      </c>
      <c r="E5" s="209" t="s">
        <v>284</v>
      </c>
      <c r="F5" s="209" t="s">
        <v>341</v>
      </c>
      <c r="G5" s="210" t="s">
        <v>342</v>
      </c>
      <c r="H5" s="211"/>
      <c r="I5" s="201" t="s">
        <v>4</v>
      </c>
      <c r="J5" s="201" t="s">
        <v>5</v>
      </c>
      <c r="K5" s="201" t="s">
        <v>28</v>
      </c>
      <c r="L5" s="201" t="s">
        <v>6</v>
      </c>
    </row>
    <row r="6" spans="1:12" ht="36" customHeight="1">
      <c r="A6" s="205"/>
      <c r="B6" s="205"/>
      <c r="C6" s="209"/>
      <c r="D6" s="209"/>
      <c r="E6" s="209"/>
      <c r="F6" s="209"/>
      <c r="G6" s="201" t="s">
        <v>58</v>
      </c>
      <c r="H6" s="201" t="s">
        <v>343</v>
      </c>
      <c r="I6" s="205"/>
      <c r="J6" s="205"/>
      <c r="K6" s="205"/>
      <c r="L6" s="205"/>
    </row>
    <row r="7" spans="1:12" ht="36" customHeight="1">
      <c r="A7" s="202"/>
      <c r="B7" s="202"/>
      <c r="C7" s="209"/>
      <c r="D7" s="209"/>
      <c r="E7" s="209"/>
      <c r="F7" s="209"/>
      <c r="G7" s="202"/>
      <c r="H7" s="202"/>
      <c r="I7" s="202"/>
      <c r="J7" s="202"/>
      <c r="K7" s="202"/>
      <c r="L7" s="202"/>
    </row>
    <row r="8" spans="1:12" s="11" customFormat="1" ht="43.5" customHeight="1">
      <c r="A8" s="7"/>
      <c r="B8" s="76" t="s">
        <v>7</v>
      </c>
      <c r="C8" s="4"/>
      <c r="D8" s="4"/>
      <c r="E8" s="4"/>
      <c r="F8" s="4"/>
      <c r="G8" s="4"/>
      <c r="H8" s="49">
        <f>SUM(H9)</f>
        <v>215847</v>
      </c>
      <c r="I8" s="49">
        <f>SUM(I9)</f>
        <v>11000</v>
      </c>
      <c r="J8" s="49">
        <f t="shared" ref="J8:K8" si="0">SUM(J9)</f>
        <v>11906</v>
      </c>
      <c r="K8" s="15">
        <f t="shared" si="0"/>
        <v>906</v>
      </c>
      <c r="L8" s="9"/>
    </row>
    <row r="9" spans="1:12" s="16" customFormat="1" ht="45.75" customHeight="1">
      <c r="A9" s="12" t="s">
        <v>9</v>
      </c>
      <c r="B9" s="13" t="s">
        <v>13</v>
      </c>
      <c r="C9" s="8"/>
      <c r="D9" s="8"/>
      <c r="E9" s="8"/>
      <c r="F9" s="8"/>
      <c r="G9" s="8"/>
      <c r="H9" s="50">
        <f>SUM(H10,H12,H15)</f>
        <v>215847</v>
      </c>
      <c r="I9" s="50">
        <f>SUM(I10,I12,I15)</f>
        <v>11000</v>
      </c>
      <c r="J9" s="50">
        <f t="shared" ref="J9:K9" si="1">SUM(J10,J12,J15)</f>
        <v>11906</v>
      </c>
      <c r="K9" s="15">
        <f t="shared" si="1"/>
        <v>906</v>
      </c>
      <c r="L9" s="14"/>
    </row>
    <row r="10" spans="1:12" s="21" customFormat="1" ht="42.75" customHeight="1">
      <c r="A10" s="17" t="s">
        <v>10</v>
      </c>
      <c r="B10" s="18" t="s">
        <v>15</v>
      </c>
      <c r="C10" s="13"/>
      <c r="D10" s="13"/>
      <c r="E10" s="13"/>
      <c r="F10" s="13"/>
      <c r="G10" s="13"/>
      <c r="H10" s="51">
        <f>SUM(H11:H11)</f>
        <v>215847</v>
      </c>
      <c r="I10" s="51">
        <f>SUM(I11:I11)</f>
        <v>11000</v>
      </c>
      <c r="J10" s="51">
        <f>SUM(J11:J11)</f>
        <v>11906</v>
      </c>
      <c r="K10" s="27">
        <f>SUM(K11:K11)</f>
        <v>906</v>
      </c>
      <c r="L10" s="20"/>
    </row>
    <row r="11" spans="1:12" s="16" customFormat="1" ht="65.25" customHeight="1">
      <c r="A11" s="22">
        <v>1</v>
      </c>
      <c r="B11" s="23" t="s">
        <v>36</v>
      </c>
      <c r="C11" s="192" t="s">
        <v>11</v>
      </c>
      <c r="D11" s="193" t="s">
        <v>93</v>
      </c>
      <c r="E11" s="193" t="s">
        <v>344</v>
      </c>
      <c r="F11" s="22" t="s">
        <v>345</v>
      </c>
      <c r="G11" s="22" t="s">
        <v>346</v>
      </c>
      <c r="H11" s="194">
        <f>215847</f>
        <v>215847</v>
      </c>
      <c r="I11" s="52">
        <v>11000</v>
      </c>
      <c r="J11" s="52">
        <v>11906</v>
      </c>
      <c r="K11" s="25">
        <f>J11-I11</f>
        <v>906</v>
      </c>
      <c r="L11" s="26" t="s">
        <v>76</v>
      </c>
    </row>
    <row r="13" spans="1:12" s="191" customFormat="1" ht="21.75" customHeight="1">
      <c r="A13" s="212" t="s">
        <v>332</v>
      </c>
      <c r="B13" s="212"/>
      <c r="C13" s="212"/>
      <c r="D13" s="212"/>
      <c r="E13" s="212"/>
      <c r="F13" s="212"/>
      <c r="G13" s="212"/>
      <c r="H13" s="212"/>
      <c r="I13" s="212"/>
      <c r="J13" s="212"/>
      <c r="K13" s="212"/>
      <c r="L13" s="212"/>
    </row>
  </sheetData>
  <mergeCells count="17">
    <mergeCell ref="G6:G7"/>
    <mergeCell ref="H6:H7"/>
    <mergeCell ref="A13:L13"/>
    <mergeCell ref="L5:L7"/>
    <mergeCell ref="A1:L1"/>
    <mergeCell ref="A2:L2"/>
    <mergeCell ref="A3:L3"/>
    <mergeCell ref="A5:A7"/>
    <mergeCell ref="B5:B7"/>
    <mergeCell ref="I5:I7"/>
    <mergeCell ref="J5:J7"/>
    <mergeCell ref="K5:K7"/>
    <mergeCell ref="C5:C7"/>
    <mergeCell ref="D5:D7"/>
    <mergeCell ref="E5:E7"/>
    <mergeCell ref="F5:F7"/>
    <mergeCell ref="G5:H5"/>
  </mergeCells>
  <printOptions horizontalCentered="1"/>
  <pageMargins left="0.39370078740157483" right="0.39370078740157483" top="0.39370078740157483" bottom="0.39370078740157483" header="0.19685039370078741" footer="0.19685039370078741"/>
  <pageSetup paperSize="9" scale="56" fitToHeight="0" orientation="landscape" r:id="rId1"/>
  <headerFooter alignWithMargins="0">
    <oddFooter>&amp;C&amp;"Times New Roman,Regular"&amp;11&amp;P/&amp;N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99"/>
  <sheetViews>
    <sheetView view="pageBreakPreview" zoomScale="55" zoomScaleNormal="80" zoomScaleSheetLayoutView="55" workbookViewId="0">
      <selection activeCell="A3" sqref="A3:L3"/>
    </sheetView>
  </sheetViews>
  <sheetFormatPr defaultRowHeight="12.75"/>
  <cols>
    <col min="1" max="1" width="8.7109375" style="28" customWidth="1"/>
    <col min="2" max="2" width="56.28515625" style="28" customWidth="1"/>
    <col min="3" max="3" width="17.7109375" style="28" customWidth="1"/>
    <col min="4" max="5" width="15.85546875" style="28" customWidth="1"/>
    <col min="6" max="6" width="22.85546875" style="28" customWidth="1"/>
    <col min="7" max="8" width="20.85546875" style="28" customWidth="1"/>
    <col min="9" max="9" width="18" style="28" customWidth="1"/>
    <col min="10" max="10" width="18.7109375" style="48" customWidth="1"/>
    <col min="11" max="11" width="18.5703125" style="28" customWidth="1"/>
    <col min="12" max="12" width="44.140625" style="28" customWidth="1"/>
    <col min="13" max="13" width="11.42578125" style="28" bestFit="1" customWidth="1"/>
    <col min="14" max="16384" width="9.140625" style="28"/>
  </cols>
  <sheetData>
    <row r="1" spans="1:13" ht="36" customHeight="1">
      <c r="A1" s="215" t="s">
        <v>63</v>
      </c>
      <c r="B1" s="215"/>
      <c r="C1" s="215"/>
      <c r="D1" s="215"/>
      <c r="E1" s="215"/>
      <c r="F1" s="215"/>
      <c r="G1" s="215"/>
      <c r="H1" s="215"/>
      <c r="I1" s="215"/>
      <c r="J1" s="215"/>
      <c r="K1" s="215"/>
      <c r="L1" s="215"/>
    </row>
    <row r="2" spans="1:13" ht="74.25" customHeight="1">
      <c r="A2" s="216" t="s">
        <v>334</v>
      </c>
      <c r="B2" s="216"/>
      <c r="C2" s="216"/>
      <c r="D2" s="216"/>
      <c r="E2" s="216"/>
      <c r="F2" s="216"/>
      <c r="G2" s="216"/>
      <c r="H2" s="216"/>
      <c r="I2" s="216"/>
      <c r="J2" s="216"/>
      <c r="K2" s="216"/>
      <c r="L2" s="216"/>
    </row>
    <row r="3" spans="1:13" ht="33" customHeight="1">
      <c r="A3" s="217" t="str">
        <f>'1. CĐNS'!A3</f>
        <v>(Ban hành kèm theo Nghị quyết số …….../NQ-HĐND ngày  ………./01/2022 của Hội đồng nhân dân tỉnh)</v>
      </c>
      <c r="B3" s="217"/>
      <c r="C3" s="217"/>
      <c r="D3" s="217"/>
      <c r="E3" s="217"/>
      <c r="F3" s="217"/>
      <c r="G3" s="217"/>
      <c r="H3" s="217"/>
      <c r="I3" s="217"/>
      <c r="J3" s="217"/>
      <c r="K3" s="217"/>
      <c r="L3" s="217"/>
    </row>
    <row r="4" spans="1:13" ht="31.5" customHeight="1">
      <c r="A4" s="29"/>
      <c r="B4" s="30"/>
      <c r="C4" s="30"/>
      <c r="D4" s="30"/>
      <c r="E4" s="30"/>
      <c r="F4" s="218" t="s">
        <v>1</v>
      </c>
      <c r="G4" s="218"/>
      <c r="H4" s="218"/>
      <c r="I4" s="218"/>
      <c r="J4" s="218"/>
      <c r="K4" s="218"/>
      <c r="L4" s="218"/>
    </row>
    <row r="5" spans="1:13" s="31" customFormat="1" ht="59.25" customHeight="1">
      <c r="A5" s="219" t="s">
        <v>2</v>
      </c>
      <c r="B5" s="219" t="s">
        <v>24</v>
      </c>
      <c r="C5" s="219" t="s">
        <v>25</v>
      </c>
      <c r="D5" s="219" t="s">
        <v>77</v>
      </c>
      <c r="E5" s="219" t="s">
        <v>26</v>
      </c>
      <c r="F5" s="219" t="s">
        <v>27</v>
      </c>
      <c r="G5" s="219"/>
      <c r="H5" s="219" t="s">
        <v>78</v>
      </c>
      <c r="I5" s="219" t="s">
        <v>56</v>
      </c>
      <c r="J5" s="219" t="s">
        <v>79</v>
      </c>
      <c r="K5" s="219" t="s">
        <v>28</v>
      </c>
      <c r="L5" s="219" t="s">
        <v>6</v>
      </c>
    </row>
    <row r="6" spans="1:13" s="31" customFormat="1" ht="41.25" customHeight="1">
      <c r="A6" s="219"/>
      <c r="B6" s="219"/>
      <c r="C6" s="219"/>
      <c r="D6" s="219"/>
      <c r="E6" s="219"/>
      <c r="F6" s="75" t="s">
        <v>29</v>
      </c>
      <c r="G6" s="75" t="s">
        <v>30</v>
      </c>
      <c r="H6" s="219"/>
      <c r="I6" s="219"/>
      <c r="J6" s="219"/>
      <c r="K6" s="219"/>
      <c r="L6" s="219"/>
    </row>
    <row r="7" spans="1:13" s="38" customFormat="1" ht="30" customHeight="1">
      <c r="A7" s="77"/>
      <c r="B7" s="78" t="s">
        <v>7</v>
      </c>
      <c r="C7" s="79"/>
      <c r="D7" s="79"/>
      <c r="E7" s="79"/>
      <c r="F7" s="80"/>
      <c r="G7" s="81">
        <f>SUM(G8,G97)</f>
        <v>1040336.709502</v>
      </c>
      <c r="H7" s="81">
        <f>SUM(H8,H97)</f>
        <v>837043.011451</v>
      </c>
      <c r="I7" s="81">
        <f>SUM(I8,I97)</f>
        <v>49255</v>
      </c>
      <c r="J7" s="81">
        <f>SUM(J8,J97)</f>
        <v>54410</v>
      </c>
      <c r="K7" s="46">
        <f>J7-I7</f>
        <v>5155</v>
      </c>
      <c r="L7" s="79"/>
      <c r="M7" s="82"/>
    </row>
    <row r="8" spans="1:13" s="38" customFormat="1" ht="36.75" customHeight="1">
      <c r="A8" s="56" t="s">
        <v>8</v>
      </c>
      <c r="B8" s="33" t="s">
        <v>67</v>
      </c>
      <c r="C8" s="37"/>
      <c r="D8" s="37"/>
      <c r="E8" s="37"/>
      <c r="F8" s="83"/>
      <c r="G8" s="35">
        <f>SUM(G9,G55)</f>
        <v>1040336.709502</v>
      </c>
      <c r="H8" s="35">
        <f>SUM(H9,H55)</f>
        <v>837043.011451</v>
      </c>
      <c r="I8" s="35">
        <f>SUM(I9,I55)</f>
        <v>48296</v>
      </c>
      <c r="J8" s="36">
        <f>SUM(J9,J55)</f>
        <v>53796</v>
      </c>
      <c r="K8" s="36">
        <f>SUM(K9,K55)</f>
        <v>5500</v>
      </c>
      <c r="L8" s="37"/>
    </row>
    <row r="9" spans="1:13" s="38" customFormat="1" ht="42" customHeight="1">
      <c r="A9" s="32" t="s">
        <v>68</v>
      </c>
      <c r="B9" s="33" t="s">
        <v>31</v>
      </c>
      <c r="C9" s="37"/>
      <c r="D9" s="37"/>
      <c r="E9" s="37"/>
      <c r="F9" s="83"/>
      <c r="G9" s="35">
        <f>SUM(G10,G20)</f>
        <v>992307.03950199997</v>
      </c>
      <c r="H9" s="35">
        <f>SUM(H10,H20)</f>
        <v>837043.011451</v>
      </c>
      <c r="I9" s="35">
        <f>SUM(I10,I20)</f>
        <v>18116</v>
      </c>
      <c r="J9" s="36">
        <f>SUM(J10,J20)</f>
        <v>23616</v>
      </c>
      <c r="K9" s="36">
        <f>SUM(K10,K20)</f>
        <v>5500</v>
      </c>
      <c r="L9" s="37"/>
    </row>
    <row r="10" spans="1:13" ht="33.75" customHeight="1">
      <c r="A10" s="32" t="s">
        <v>9</v>
      </c>
      <c r="B10" s="44" t="s">
        <v>80</v>
      </c>
      <c r="C10" s="47"/>
      <c r="D10" s="47"/>
      <c r="E10" s="47"/>
      <c r="F10" s="84"/>
      <c r="G10" s="85">
        <f>SUM(G11,G16,G18)</f>
        <v>308172.28999999998</v>
      </c>
      <c r="H10" s="85">
        <f>SUM(H11,H16,H18)</f>
        <v>306258.25</v>
      </c>
      <c r="I10" s="85">
        <f>SUM(I11,I16,I18)</f>
        <v>1336</v>
      </c>
      <c r="J10" s="85">
        <f>SUM(J11,J16,J18)</f>
        <v>1336</v>
      </c>
      <c r="K10" s="52">
        <f t="shared" ref="K10:K76" si="0">J10-I10</f>
        <v>0</v>
      </c>
      <c r="L10" s="47"/>
    </row>
    <row r="11" spans="1:13" s="43" customFormat="1" ht="34.5" customHeight="1">
      <c r="A11" s="39" t="s">
        <v>10</v>
      </c>
      <c r="B11" s="40" t="s">
        <v>81</v>
      </c>
      <c r="C11" s="42"/>
      <c r="D11" s="42"/>
      <c r="E11" s="42"/>
      <c r="F11" s="86"/>
      <c r="G11" s="41">
        <f>SUM(G12:G15)</f>
        <v>305904.63</v>
      </c>
      <c r="H11" s="41">
        <f>SUM(H12:H15)</f>
        <v>305065</v>
      </c>
      <c r="I11" s="87">
        <f>SUM(I12:I15)</f>
        <v>1277</v>
      </c>
      <c r="J11" s="87">
        <f>SUM(J12:J15)</f>
        <v>1277</v>
      </c>
      <c r="K11" s="52">
        <f t="shared" si="0"/>
        <v>0</v>
      </c>
      <c r="L11" s="42"/>
    </row>
    <row r="12" spans="1:13" ht="40.5" customHeight="1">
      <c r="A12" s="56">
        <v>1</v>
      </c>
      <c r="B12" s="37" t="s">
        <v>82</v>
      </c>
      <c r="C12" s="56" t="s">
        <v>83</v>
      </c>
      <c r="D12" s="56"/>
      <c r="E12" s="56" t="s">
        <v>84</v>
      </c>
      <c r="F12" s="88" t="s">
        <v>85</v>
      </c>
      <c r="G12" s="89">
        <v>1528</v>
      </c>
      <c r="H12" s="89">
        <v>1251</v>
      </c>
      <c r="I12" s="57">
        <v>195</v>
      </c>
      <c r="J12" s="57">
        <v>195</v>
      </c>
      <c r="K12" s="52">
        <f t="shared" si="0"/>
        <v>0</v>
      </c>
      <c r="L12" s="37"/>
    </row>
    <row r="13" spans="1:13" ht="57.75" customHeight="1">
      <c r="A13" s="56">
        <v>2</v>
      </c>
      <c r="B13" s="37" t="s">
        <v>86</v>
      </c>
      <c r="C13" s="56" t="s">
        <v>87</v>
      </c>
      <c r="D13" s="56"/>
      <c r="E13" s="56" t="s">
        <v>88</v>
      </c>
      <c r="F13" s="88" t="s">
        <v>89</v>
      </c>
      <c r="G13" s="89">
        <v>2935</v>
      </c>
      <c r="H13" s="89">
        <v>2785</v>
      </c>
      <c r="I13" s="57">
        <v>149</v>
      </c>
      <c r="J13" s="57">
        <v>149</v>
      </c>
      <c r="K13" s="52">
        <f t="shared" si="0"/>
        <v>0</v>
      </c>
      <c r="L13" s="37"/>
    </row>
    <row r="14" spans="1:13" ht="42.75" customHeight="1">
      <c r="A14" s="56">
        <v>3</v>
      </c>
      <c r="B14" s="37" t="s">
        <v>90</v>
      </c>
      <c r="C14" s="56" t="s">
        <v>87</v>
      </c>
      <c r="D14" s="56"/>
      <c r="E14" s="56"/>
      <c r="F14" s="88" t="s">
        <v>91</v>
      </c>
      <c r="G14" s="89">
        <v>20869</v>
      </c>
      <c r="H14" s="89">
        <v>20574</v>
      </c>
      <c r="I14" s="57">
        <v>551</v>
      </c>
      <c r="J14" s="57">
        <v>551</v>
      </c>
      <c r="K14" s="52">
        <f t="shared" si="0"/>
        <v>0</v>
      </c>
      <c r="L14" s="90"/>
    </row>
    <row r="15" spans="1:13" ht="84" customHeight="1">
      <c r="A15" s="56">
        <v>4</v>
      </c>
      <c r="B15" s="37" t="s">
        <v>92</v>
      </c>
      <c r="C15" s="56" t="s">
        <v>93</v>
      </c>
      <c r="D15" s="56"/>
      <c r="E15" s="56"/>
      <c r="F15" s="88" t="s">
        <v>94</v>
      </c>
      <c r="G15" s="89">
        <v>280572.63</v>
      </c>
      <c r="H15" s="89">
        <v>280455</v>
      </c>
      <c r="I15" s="57">
        <v>382</v>
      </c>
      <c r="J15" s="57">
        <v>382</v>
      </c>
      <c r="K15" s="52">
        <f t="shared" si="0"/>
        <v>0</v>
      </c>
      <c r="L15" s="90"/>
    </row>
    <row r="16" spans="1:13" s="43" customFormat="1" ht="34.5" customHeight="1">
      <c r="A16" s="39" t="s">
        <v>20</v>
      </c>
      <c r="B16" s="40" t="s">
        <v>95</v>
      </c>
      <c r="C16" s="42"/>
      <c r="D16" s="42"/>
      <c r="E16" s="42"/>
      <c r="F16" s="86"/>
      <c r="G16" s="41">
        <f>SUM(G17)</f>
        <v>1234.6600000000001</v>
      </c>
      <c r="H16" s="41">
        <f>SUM(H17)</f>
        <v>1193.25</v>
      </c>
      <c r="I16" s="41">
        <f>SUM(I17)</f>
        <v>42</v>
      </c>
      <c r="J16" s="41">
        <f>SUM(J17)</f>
        <v>42</v>
      </c>
      <c r="K16" s="52">
        <f t="shared" si="0"/>
        <v>0</v>
      </c>
      <c r="L16" s="42"/>
    </row>
    <row r="17" spans="1:12" ht="39.75" customHeight="1">
      <c r="A17" s="56">
        <v>1</v>
      </c>
      <c r="B17" s="37" t="s">
        <v>96</v>
      </c>
      <c r="C17" s="56" t="s">
        <v>97</v>
      </c>
      <c r="D17" s="56"/>
      <c r="E17" s="56" t="s">
        <v>84</v>
      </c>
      <c r="F17" s="88" t="s">
        <v>98</v>
      </c>
      <c r="G17" s="89">
        <v>1234.6600000000001</v>
      </c>
      <c r="H17" s="89">
        <v>1193.25</v>
      </c>
      <c r="I17" s="57">
        <v>42</v>
      </c>
      <c r="J17" s="57">
        <v>42</v>
      </c>
      <c r="K17" s="52">
        <f t="shared" si="0"/>
        <v>0</v>
      </c>
      <c r="L17" s="37"/>
    </row>
    <row r="18" spans="1:12" s="43" customFormat="1" ht="34.5" customHeight="1">
      <c r="A18" s="39" t="s">
        <v>74</v>
      </c>
      <c r="B18" s="40" t="s">
        <v>99</v>
      </c>
      <c r="C18" s="42"/>
      <c r="D18" s="42"/>
      <c r="E18" s="42"/>
      <c r="F18" s="86"/>
      <c r="G18" s="41">
        <f>SUM(G19)</f>
        <v>1033</v>
      </c>
      <c r="H18" s="41">
        <f>SUM(H19)</f>
        <v>0</v>
      </c>
      <c r="I18" s="41">
        <f>SUM(I19)</f>
        <v>17</v>
      </c>
      <c r="J18" s="41">
        <f>SUM(J19)</f>
        <v>17</v>
      </c>
      <c r="K18" s="52">
        <f t="shared" si="0"/>
        <v>0</v>
      </c>
      <c r="L18" s="42"/>
    </row>
    <row r="19" spans="1:12" ht="49.5">
      <c r="A19" s="56">
        <v>1</v>
      </c>
      <c r="B19" s="37" t="s">
        <v>100</v>
      </c>
      <c r="C19" s="56" t="s">
        <v>101</v>
      </c>
      <c r="D19" s="56"/>
      <c r="E19" s="56" t="s">
        <v>88</v>
      </c>
      <c r="F19" s="88" t="s">
        <v>102</v>
      </c>
      <c r="G19" s="89">
        <v>1033</v>
      </c>
      <c r="H19" s="89"/>
      <c r="I19" s="57">
        <v>17</v>
      </c>
      <c r="J19" s="57">
        <v>17</v>
      </c>
      <c r="K19" s="52">
        <f t="shared" si="0"/>
        <v>0</v>
      </c>
      <c r="L19" s="37"/>
    </row>
    <row r="20" spans="1:12" ht="40.5" customHeight="1">
      <c r="A20" s="32" t="s">
        <v>32</v>
      </c>
      <c r="B20" s="44" t="s">
        <v>33</v>
      </c>
      <c r="C20" s="47"/>
      <c r="D20" s="47"/>
      <c r="E20" s="47"/>
      <c r="F20" s="84"/>
      <c r="G20" s="85">
        <f>SUM(G21,G25,G30,G33,G44,G47,G51,G53)</f>
        <v>684134.74950199993</v>
      </c>
      <c r="H20" s="85">
        <f>SUM(H21,H25,H30,H33,H44,H47,H51,H53)</f>
        <v>530784.761451</v>
      </c>
      <c r="I20" s="45">
        <f>SUM(I21,I25,I30,I33,I44,I47,I51,I53)</f>
        <v>16780</v>
      </c>
      <c r="J20" s="45">
        <f>SUM(J21,J25,J30,J33,J44,J47,J51,J53)</f>
        <v>22280</v>
      </c>
      <c r="K20" s="46">
        <f>SUM(K21,K25,K30,K33,K44,K47,K51,K53)</f>
        <v>5500</v>
      </c>
      <c r="L20" s="47"/>
    </row>
    <row r="21" spans="1:12" s="43" customFormat="1" ht="34.5" customHeight="1">
      <c r="A21" s="39" t="s">
        <v>10</v>
      </c>
      <c r="B21" s="40" t="s">
        <v>15</v>
      </c>
      <c r="C21" s="42"/>
      <c r="D21" s="42"/>
      <c r="E21" s="42"/>
      <c r="F21" s="86"/>
      <c r="G21" s="41">
        <f>SUM(G22:G24)</f>
        <v>33959</v>
      </c>
      <c r="H21" s="41">
        <f>SUM(H22:H24)</f>
        <v>18413</v>
      </c>
      <c r="I21" s="41">
        <f>SUM(I22:I24)</f>
        <v>1592</v>
      </c>
      <c r="J21" s="41">
        <f>SUM(J22:J24)</f>
        <v>1592</v>
      </c>
      <c r="K21" s="52">
        <f t="shared" si="0"/>
        <v>0</v>
      </c>
      <c r="L21" s="42"/>
    </row>
    <row r="22" spans="1:12" ht="44.25" customHeight="1">
      <c r="A22" s="56">
        <v>1</v>
      </c>
      <c r="B22" s="37" t="s">
        <v>103</v>
      </c>
      <c r="C22" s="56" t="s">
        <v>44</v>
      </c>
      <c r="D22" s="56"/>
      <c r="E22" s="56"/>
      <c r="F22" s="88" t="s">
        <v>104</v>
      </c>
      <c r="G22" s="89">
        <v>9292</v>
      </c>
      <c r="H22" s="89">
        <v>6500</v>
      </c>
      <c r="I22" s="57">
        <v>500</v>
      </c>
      <c r="J22" s="57">
        <v>500</v>
      </c>
      <c r="K22" s="52">
        <f t="shared" si="0"/>
        <v>0</v>
      </c>
      <c r="L22" s="37"/>
    </row>
    <row r="23" spans="1:12" ht="48.75" customHeight="1">
      <c r="A23" s="56">
        <v>2</v>
      </c>
      <c r="B23" s="37" t="s">
        <v>105</v>
      </c>
      <c r="C23" s="56" t="s">
        <v>44</v>
      </c>
      <c r="D23" s="56"/>
      <c r="E23" s="56"/>
      <c r="F23" s="88" t="s">
        <v>106</v>
      </c>
      <c r="G23" s="89">
        <v>13181</v>
      </c>
      <c r="H23" s="89">
        <v>11913</v>
      </c>
      <c r="I23" s="57">
        <v>630</v>
      </c>
      <c r="J23" s="57">
        <v>630</v>
      </c>
      <c r="K23" s="52">
        <f t="shared" si="0"/>
        <v>0</v>
      </c>
      <c r="L23" s="37"/>
    </row>
    <row r="24" spans="1:12" ht="69.75" customHeight="1">
      <c r="A24" s="56">
        <v>3</v>
      </c>
      <c r="B24" s="37" t="s">
        <v>107</v>
      </c>
      <c r="C24" s="56" t="s">
        <v>108</v>
      </c>
      <c r="D24" s="56"/>
      <c r="E24" s="91" t="s">
        <v>109</v>
      </c>
      <c r="F24" s="88" t="s">
        <v>110</v>
      </c>
      <c r="G24" s="89">
        <v>11486</v>
      </c>
      <c r="H24" s="89">
        <v>0</v>
      </c>
      <c r="I24" s="57">
        <v>462</v>
      </c>
      <c r="J24" s="57">
        <v>462</v>
      </c>
      <c r="K24" s="52">
        <f t="shared" si="0"/>
        <v>0</v>
      </c>
      <c r="L24" s="37"/>
    </row>
    <row r="25" spans="1:12" s="43" customFormat="1" ht="34.5" customHeight="1">
      <c r="A25" s="39" t="s">
        <v>20</v>
      </c>
      <c r="B25" s="40" t="s">
        <v>111</v>
      </c>
      <c r="C25" s="42"/>
      <c r="D25" s="42"/>
      <c r="E25" s="42"/>
      <c r="F25" s="86"/>
      <c r="G25" s="41">
        <f>SUM(G26:G29)</f>
        <v>76088</v>
      </c>
      <c r="H25" s="41">
        <f t="shared" ref="H25:K25" si="1">SUM(H26:H29)</f>
        <v>29056</v>
      </c>
      <c r="I25" s="41">
        <f t="shared" si="1"/>
        <v>406</v>
      </c>
      <c r="J25" s="41">
        <f t="shared" si="1"/>
        <v>5906</v>
      </c>
      <c r="K25" s="41">
        <f t="shared" si="1"/>
        <v>5500</v>
      </c>
      <c r="L25" s="42"/>
    </row>
    <row r="26" spans="1:12" ht="39.75" customHeight="1">
      <c r="A26" s="56">
        <v>1</v>
      </c>
      <c r="B26" s="37" t="s">
        <v>112</v>
      </c>
      <c r="C26" s="56" t="s">
        <v>83</v>
      </c>
      <c r="D26" s="56"/>
      <c r="E26" s="56" t="s">
        <v>113</v>
      </c>
      <c r="F26" s="88" t="s">
        <v>114</v>
      </c>
      <c r="G26" s="89">
        <v>7279</v>
      </c>
      <c r="H26" s="89">
        <v>6265</v>
      </c>
      <c r="I26" s="57">
        <v>182</v>
      </c>
      <c r="J26" s="57">
        <v>182</v>
      </c>
      <c r="K26" s="52">
        <f t="shared" si="0"/>
        <v>0</v>
      </c>
      <c r="L26" s="37"/>
    </row>
    <row r="27" spans="1:12" ht="45" customHeight="1">
      <c r="A27" s="56">
        <v>2</v>
      </c>
      <c r="B27" s="37" t="s">
        <v>115</v>
      </c>
      <c r="C27" s="56" t="s">
        <v>116</v>
      </c>
      <c r="D27" s="56"/>
      <c r="E27" s="56" t="s">
        <v>117</v>
      </c>
      <c r="F27" s="88" t="s">
        <v>118</v>
      </c>
      <c r="G27" s="89">
        <v>26673</v>
      </c>
      <c r="H27" s="89">
        <v>22791</v>
      </c>
      <c r="I27" s="57">
        <v>224</v>
      </c>
      <c r="J27" s="57">
        <v>224</v>
      </c>
      <c r="K27" s="52">
        <f t="shared" si="0"/>
        <v>0</v>
      </c>
      <c r="L27" s="37"/>
    </row>
    <row r="28" spans="1:12" s="16" customFormat="1" ht="81" customHeight="1">
      <c r="A28" s="22">
        <v>3</v>
      </c>
      <c r="B28" s="23" t="s">
        <v>39</v>
      </c>
      <c r="C28" s="54" t="s">
        <v>44</v>
      </c>
      <c r="D28" s="59" t="s">
        <v>43</v>
      </c>
      <c r="E28" s="59" t="s">
        <v>43</v>
      </c>
      <c r="F28" s="60" t="s">
        <v>49</v>
      </c>
      <c r="G28" s="24">
        <v>23062</v>
      </c>
      <c r="H28" s="24">
        <v>0</v>
      </c>
      <c r="I28" s="24">
        <v>0</v>
      </c>
      <c r="J28" s="24">
        <v>2500</v>
      </c>
      <c r="K28" s="58">
        <f>J28-I28</f>
        <v>2500</v>
      </c>
      <c r="L28" s="213" t="s">
        <v>234</v>
      </c>
    </row>
    <row r="29" spans="1:12" s="16" customFormat="1" ht="162" customHeight="1">
      <c r="A29" s="22">
        <v>4</v>
      </c>
      <c r="B29" s="23" t="s">
        <v>40</v>
      </c>
      <c r="C29" s="55" t="s">
        <v>41</v>
      </c>
      <c r="D29" s="59" t="s">
        <v>42</v>
      </c>
      <c r="E29" s="59" t="s">
        <v>42</v>
      </c>
      <c r="F29" s="60" t="s">
        <v>50</v>
      </c>
      <c r="G29" s="24">
        <v>19074</v>
      </c>
      <c r="H29" s="24">
        <v>0</v>
      </c>
      <c r="I29" s="24">
        <v>0</v>
      </c>
      <c r="J29" s="24">
        <v>3000</v>
      </c>
      <c r="K29" s="58">
        <f>J29-I29</f>
        <v>3000</v>
      </c>
      <c r="L29" s="214"/>
    </row>
    <row r="30" spans="1:12" s="43" customFormat="1" ht="34.5" customHeight="1">
      <c r="A30" s="39" t="s">
        <v>74</v>
      </c>
      <c r="B30" s="40" t="s">
        <v>52</v>
      </c>
      <c r="C30" s="42"/>
      <c r="D30" s="42"/>
      <c r="E30" s="42"/>
      <c r="F30" s="86"/>
      <c r="G30" s="41">
        <f>SUM(G31:G32)</f>
        <v>274852.27307899995</v>
      </c>
      <c r="H30" s="41">
        <f>SUM(H31:H32)</f>
        <v>272292.95164300001</v>
      </c>
      <c r="I30" s="41">
        <f>SUM(I31:I32)</f>
        <v>4304</v>
      </c>
      <c r="J30" s="41">
        <f>SUM(J31:J32)</f>
        <v>4304</v>
      </c>
      <c r="K30" s="52">
        <f t="shared" si="0"/>
        <v>0</v>
      </c>
      <c r="L30" s="42"/>
    </row>
    <row r="31" spans="1:12" ht="42.75" customHeight="1">
      <c r="A31" s="56">
        <v>1</v>
      </c>
      <c r="B31" s="37" t="s">
        <v>119</v>
      </c>
      <c r="C31" s="56" t="s">
        <v>93</v>
      </c>
      <c r="D31" s="56"/>
      <c r="E31" s="56"/>
      <c r="F31" s="88" t="s">
        <v>120</v>
      </c>
      <c r="G31" s="89">
        <v>379.97</v>
      </c>
      <c r="H31" s="52">
        <v>0</v>
      </c>
      <c r="I31" s="57">
        <v>4</v>
      </c>
      <c r="J31" s="57">
        <v>4</v>
      </c>
      <c r="K31" s="52">
        <f t="shared" si="0"/>
        <v>0</v>
      </c>
      <c r="L31" s="37"/>
    </row>
    <row r="32" spans="1:12" ht="43.5" customHeight="1">
      <c r="A32" s="56">
        <v>2</v>
      </c>
      <c r="B32" s="37" t="s">
        <v>121</v>
      </c>
      <c r="C32" s="56" t="s">
        <v>122</v>
      </c>
      <c r="D32" s="56"/>
      <c r="E32" s="56"/>
      <c r="F32" s="88" t="s">
        <v>123</v>
      </c>
      <c r="G32" s="89">
        <v>274472.30307899998</v>
      </c>
      <c r="H32" s="89">
        <v>272292.95164300001</v>
      </c>
      <c r="I32" s="57">
        <v>4300</v>
      </c>
      <c r="J32" s="57">
        <v>4300</v>
      </c>
      <c r="K32" s="52">
        <f t="shared" si="0"/>
        <v>0</v>
      </c>
      <c r="L32" s="37"/>
    </row>
    <row r="33" spans="1:12" s="43" customFormat="1" ht="34.5" customHeight="1">
      <c r="A33" s="39" t="s">
        <v>51</v>
      </c>
      <c r="B33" s="40" t="s">
        <v>124</v>
      </c>
      <c r="C33" s="42"/>
      <c r="D33" s="42"/>
      <c r="E33" s="42"/>
      <c r="F33" s="86"/>
      <c r="G33" s="41">
        <f>SUM(G34:G43)</f>
        <v>153108.514</v>
      </c>
      <c r="H33" s="41">
        <f>SUM(H34:H43)</f>
        <v>69073.745999999999</v>
      </c>
      <c r="I33" s="41">
        <f>SUM(I34:I43)</f>
        <v>6211</v>
      </c>
      <c r="J33" s="41">
        <f>SUM(J34:J43)</f>
        <v>6211</v>
      </c>
      <c r="K33" s="52">
        <f t="shared" si="0"/>
        <v>0</v>
      </c>
      <c r="L33" s="42"/>
    </row>
    <row r="34" spans="1:12" ht="39" customHeight="1">
      <c r="A34" s="56">
        <v>1</v>
      </c>
      <c r="B34" s="37" t="s">
        <v>125</v>
      </c>
      <c r="C34" s="56" t="s">
        <v>87</v>
      </c>
      <c r="D34" s="56"/>
      <c r="E34" s="56"/>
      <c r="F34" s="88" t="s">
        <v>126</v>
      </c>
      <c r="G34" s="57">
        <v>13515.514000000001</v>
      </c>
      <c r="H34" s="89">
        <v>13460.745999999999</v>
      </c>
      <c r="I34" s="57">
        <v>87</v>
      </c>
      <c r="J34" s="57">
        <v>87</v>
      </c>
      <c r="K34" s="52">
        <f t="shared" si="0"/>
        <v>0</v>
      </c>
      <c r="L34" s="37"/>
    </row>
    <row r="35" spans="1:12" ht="42" customHeight="1">
      <c r="A35" s="56">
        <v>2</v>
      </c>
      <c r="B35" s="37" t="s">
        <v>127</v>
      </c>
      <c r="C35" s="56" t="s">
        <v>44</v>
      </c>
      <c r="D35" s="56"/>
      <c r="E35" s="56"/>
      <c r="F35" s="88" t="s">
        <v>128</v>
      </c>
      <c r="G35" s="57">
        <v>3908</v>
      </c>
      <c r="H35" s="52">
        <v>0</v>
      </c>
      <c r="I35" s="57">
        <v>300</v>
      </c>
      <c r="J35" s="57">
        <v>300</v>
      </c>
      <c r="K35" s="52">
        <f t="shared" si="0"/>
        <v>0</v>
      </c>
      <c r="L35" s="37"/>
    </row>
    <row r="36" spans="1:12" ht="43.5" customHeight="1">
      <c r="A36" s="56">
        <v>3</v>
      </c>
      <c r="B36" s="37" t="s">
        <v>129</v>
      </c>
      <c r="C36" s="22" t="s">
        <v>130</v>
      </c>
      <c r="D36" s="56"/>
      <c r="E36" s="56"/>
      <c r="F36" s="92" t="s">
        <v>131</v>
      </c>
      <c r="G36" s="57">
        <v>13820</v>
      </c>
      <c r="H36" s="89"/>
      <c r="I36" s="93">
        <v>900</v>
      </c>
      <c r="J36" s="93">
        <v>900</v>
      </c>
      <c r="K36" s="52">
        <f t="shared" si="0"/>
        <v>0</v>
      </c>
      <c r="L36" s="23"/>
    </row>
    <row r="37" spans="1:12" ht="42" customHeight="1">
      <c r="A37" s="56">
        <v>4</v>
      </c>
      <c r="B37" s="37" t="s">
        <v>132</v>
      </c>
      <c r="C37" s="22" t="s">
        <v>130</v>
      </c>
      <c r="D37" s="56"/>
      <c r="E37" s="56"/>
      <c r="F37" s="92" t="s">
        <v>133</v>
      </c>
      <c r="G37" s="57">
        <v>14995</v>
      </c>
      <c r="H37" s="89"/>
      <c r="I37" s="93">
        <v>1300</v>
      </c>
      <c r="J37" s="93">
        <v>1300</v>
      </c>
      <c r="K37" s="52">
        <f t="shared" si="0"/>
        <v>0</v>
      </c>
      <c r="L37" s="23"/>
    </row>
    <row r="38" spans="1:12" ht="42" customHeight="1">
      <c r="A38" s="56">
        <v>5</v>
      </c>
      <c r="B38" s="37" t="s">
        <v>134</v>
      </c>
      <c r="C38" s="56" t="s">
        <v>116</v>
      </c>
      <c r="D38" s="56"/>
      <c r="E38" s="56"/>
      <c r="F38" s="22" t="s">
        <v>135</v>
      </c>
      <c r="G38" s="57">
        <v>5217</v>
      </c>
      <c r="H38" s="89"/>
      <c r="I38" s="52">
        <v>200</v>
      </c>
      <c r="J38" s="52">
        <v>200</v>
      </c>
      <c r="K38" s="52">
        <f t="shared" si="0"/>
        <v>0</v>
      </c>
      <c r="L38" s="23"/>
    </row>
    <row r="39" spans="1:12" ht="72" customHeight="1">
      <c r="A39" s="56">
        <v>6</v>
      </c>
      <c r="B39" s="37" t="s">
        <v>136</v>
      </c>
      <c r="C39" s="56" t="s">
        <v>44</v>
      </c>
      <c r="D39" s="56"/>
      <c r="E39" s="56"/>
      <c r="F39" s="22" t="s">
        <v>137</v>
      </c>
      <c r="G39" s="57">
        <v>9177</v>
      </c>
      <c r="H39" s="89"/>
      <c r="I39" s="52">
        <v>719</v>
      </c>
      <c r="J39" s="52">
        <v>719</v>
      </c>
      <c r="K39" s="52">
        <f>J39-I39</f>
        <v>0</v>
      </c>
      <c r="L39" s="23"/>
    </row>
    <row r="40" spans="1:12" ht="47.25" customHeight="1">
      <c r="A40" s="56">
        <v>7</v>
      </c>
      <c r="B40" s="37" t="s">
        <v>138</v>
      </c>
      <c r="C40" s="56" t="s">
        <v>93</v>
      </c>
      <c r="D40" s="56"/>
      <c r="E40" s="56"/>
      <c r="F40" s="22" t="s">
        <v>139</v>
      </c>
      <c r="G40" s="57">
        <v>11400</v>
      </c>
      <c r="H40" s="89"/>
      <c r="I40" s="52">
        <v>700</v>
      </c>
      <c r="J40" s="52">
        <v>700</v>
      </c>
      <c r="K40" s="52">
        <f t="shared" si="0"/>
        <v>0</v>
      </c>
      <c r="L40" s="23"/>
    </row>
    <row r="41" spans="1:12" ht="82.5">
      <c r="A41" s="56">
        <v>8</v>
      </c>
      <c r="B41" s="37" t="s">
        <v>140</v>
      </c>
      <c r="C41" s="56" t="s">
        <v>141</v>
      </c>
      <c r="D41" s="56"/>
      <c r="E41" s="56"/>
      <c r="F41" s="22" t="s">
        <v>142</v>
      </c>
      <c r="G41" s="57">
        <v>11000</v>
      </c>
      <c r="H41" s="89"/>
      <c r="I41" s="52">
        <v>1590</v>
      </c>
      <c r="J41" s="52">
        <v>1590</v>
      </c>
      <c r="K41" s="52">
        <f t="shared" si="0"/>
        <v>0</v>
      </c>
      <c r="L41" s="23"/>
    </row>
    <row r="42" spans="1:12" ht="46.5" customHeight="1">
      <c r="A42" s="56">
        <v>10</v>
      </c>
      <c r="B42" s="37" t="s">
        <v>144</v>
      </c>
      <c r="C42" s="56" t="s">
        <v>116</v>
      </c>
      <c r="D42" s="56"/>
      <c r="E42" s="56"/>
      <c r="F42" s="92" t="s">
        <v>145</v>
      </c>
      <c r="G42" s="57">
        <v>59566</v>
      </c>
      <c r="H42" s="89">
        <v>55613</v>
      </c>
      <c r="I42" s="52">
        <v>15</v>
      </c>
      <c r="J42" s="52">
        <v>15</v>
      </c>
      <c r="K42" s="52">
        <f t="shared" si="0"/>
        <v>0</v>
      </c>
      <c r="L42" s="23"/>
    </row>
    <row r="43" spans="1:12" ht="72.75" customHeight="1">
      <c r="A43" s="56">
        <v>11</v>
      </c>
      <c r="B43" s="37" t="s">
        <v>146</v>
      </c>
      <c r="C43" s="56" t="s">
        <v>147</v>
      </c>
      <c r="D43" s="56"/>
      <c r="E43" s="56"/>
      <c r="F43" s="92" t="s">
        <v>148</v>
      </c>
      <c r="G43" s="57">
        <v>10510</v>
      </c>
      <c r="H43" s="89"/>
      <c r="I43" s="52">
        <v>400</v>
      </c>
      <c r="J43" s="52">
        <v>400</v>
      </c>
      <c r="K43" s="52">
        <f t="shared" si="0"/>
        <v>0</v>
      </c>
      <c r="L43" s="23"/>
    </row>
    <row r="44" spans="1:12" s="43" customFormat="1" ht="34.5" customHeight="1">
      <c r="A44" s="39" t="s">
        <v>149</v>
      </c>
      <c r="B44" s="40" t="s">
        <v>99</v>
      </c>
      <c r="C44" s="42"/>
      <c r="D44" s="42"/>
      <c r="E44" s="42"/>
      <c r="F44" s="86"/>
      <c r="G44" s="41">
        <f>SUM(G45:G46)</f>
        <v>70153.768041000003</v>
      </c>
      <c r="H44" s="41">
        <f>SUM(H45:H46)</f>
        <v>68231.223207999996</v>
      </c>
      <c r="I44" s="41">
        <f>SUM(I45:I46)</f>
        <v>1957</v>
      </c>
      <c r="J44" s="41">
        <f>SUM(J45:J46)</f>
        <v>1957</v>
      </c>
      <c r="K44" s="52">
        <f t="shared" si="0"/>
        <v>0</v>
      </c>
      <c r="L44" s="42"/>
    </row>
    <row r="45" spans="1:12" ht="51.75" customHeight="1">
      <c r="A45" s="56">
        <v>1</v>
      </c>
      <c r="B45" s="37" t="s">
        <v>150</v>
      </c>
      <c r="C45" s="56" t="s">
        <v>44</v>
      </c>
      <c r="D45" s="56"/>
      <c r="E45" s="56"/>
      <c r="F45" s="88" t="s">
        <v>151</v>
      </c>
      <c r="G45" s="57">
        <v>8264.3380410000009</v>
      </c>
      <c r="H45" s="57">
        <v>7795.3232079999998</v>
      </c>
      <c r="I45" s="57">
        <v>502</v>
      </c>
      <c r="J45" s="57">
        <v>502</v>
      </c>
      <c r="K45" s="52">
        <f t="shared" si="0"/>
        <v>0</v>
      </c>
      <c r="L45" s="37"/>
    </row>
    <row r="46" spans="1:12" ht="81" customHeight="1">
      <c r="A46" s="56">
        <v>2</v>
      </c>
      <c r="B46" s="37" t="s">
        <v>152</v>
      </c>
      <c r="C46" s="56" t="s">
        <v>44</v>
      </c>
      <c r="D46" s="56"/>
      <c r="E46" s="56"/>
      <c r="F46" s="88" t="s">
        <v>153</v>
      </c>
      <c r="G46" s="57">
        <v>61889.43</v>
      </c>
      <c r="H46" s="57">
        <v>60435.9</v>
      </c>
      <c r="I46" s="57">
        <v>1455</v>
      </c>
      <c r="J46" s="57">
        <v>1455</v>
      </c>
      <c r="K46" s="52">
        <f t="shared" si="0"/>
        <v>0</v>
      </c>
      <c r="L46" s="37"/>
    </row>
    <row r="47" spans="1:12" s="43" customFormat="1" ht="34.5" customHeight="1">
      <c r="A47" s="39" t="s">
        <v>154</v>
      </c>
      <c r="B47" s="40" t="s">
        <v>22</v>
      </c>
      <c r="C47" s="42"/>
      <c r="D47" s="42"/>
      <c r="E47" s="42"/>
      <c r="F47" s="86"/>
      <c r="G47" s="41">
        <f>SUM(G48:G50)</f>
        <v>16544.908599999999</v>
      </c>
      <c r="H47" s="41">
        <f>SUM(H48:H50)</f>
        <v>16408.528599999998</v>
      </c>
      <c r="I47" s="41">
        <f>SUM(I48:I50)</f>
        <v>190</v>
      </c>
      <c r="J47" s="41">
        <f>SUM(J48:J50)</f>
        <v>190</v>
      </c>
      <c r="K47" s="52">
        <f t="shared" si="0"/>
        <v>0</v>
      </c>
      <c r="L47" s="42"/>
    </row>
    <row r="48" spans="1:12" ht="75.75" customHeight="1">
      <c r="A48" s="56">
        <v>1</v>
      </c>
      <c r="B48" s="37" t="s">
        <v>155</v>
      </c>
      <c r="C48" s="22" t="s">
        <v>116</v>
      </c>
      <c r="D48" s="56"/>
      <c r="E48" s="56"/>
      <c r="F48" s="22" t="s">
        <v>156</v>
      </c>
      <c r="G48" s="57">
        <v>11725</v>
      </c>
      <c r="H48" s="57">
        <v>11667</v>
      </c>
      <c r="I48" s="57">
        <v>110</v>
      </c>
      <c r="J48" s="57">
        <v>110</v>
      </c>
      <c r="K48" s="52">
        <f t="shared" si="0"/>
        <v>0</v>
      </c>
      <c r="L48" s="37"/>
    </row>
    <row r="49" spans="1:12" ht="54.75" customHeight="1">
      <c r="A49" s="56">
        <v>2</v>
      </c>
      <c r="B49" s="37" t="s">
        <v>157</v>
      </c>
      <c r="C49" s="56" t="s">
        <v>83</v>
      </c>
      <c r="D49" s="56"/>
      <c r="E49" s="56"/>
      <c r="F49" s="88" t="s">
        <v>158</v>
      </c>
      <c r="G49" s="57">
        <v>2303.9085999999998</v>
      </c>
      <c r="H49" s="57">
        <v>2252.5286000000001</v>
      </c>
      <c r="I49" s="57">
        <v>52</v>
      </c>
      <c r="J49" s="57">
        <v>52</v>
      </c>
      <c r="K49" s="52">
        <f t="shared" si="0"/>
        <v>0</v>
      </c>
      <c r="L49" s="37"/>
    </row>
    <row r="50" spans="1:12" ht="42" customHeight="1">
      <c r="A50" s="56">
        <v>3</v>
      </c>
      <c r="B50" s="37" t="s">
        <v>159</v>
      </c>
      <c r="C50" s="56" t="s">
        <v>93</v>
      </c>
      <c r="D50" s="56"/>
      <c r="E50" s="56"/>
      <c r="F50" s="88" t="s">
        <v>160</v>
      </c>
      <c r="G50" s="57">
        <v>2516</v>
      </c>
      <c r="H50" s="57">
        <v>2489</v>
      </c>
      <c r="I50" s="57">
        <v>28</v>
      </c>
      <c r="J50" s="57">
        <v>28</v>
      </c>
      <c r="K50" s="52">
        <f t="shared" si="0"/>
        <v>0</v>
      </c>
      <c r="L50" s="37"/>
    </row>
    <row r="51" spans="1:12" s="43" customFormat="1" ht="34.5" customHeight="1">
      <c r="A51" s="39" t="s">
        <v>161</v>
      </c>
      <c r="B51" s="40" t="s">
        <v>162</v>
      </c>
      <c r="C51" s="42"/>
      <c r="D51" s="42"/>
      <c r="E51" s="42"/>
      <c r="F51" s="86"/>
      <c r="G51" s="41">
        <f>SUM(G52:G52)</f>
        <v>16689.375781999999</v>
      </c>
      <c r="H51" s="41">
        <f>SUM(H52:H52)</f>
        <v>16591.312000000002</v>
      </c>
      <c r="I51" s="41">
        <f>SUM(I52:I52)</f>
        <v>99</v>
      </c>
      <c r="J51" s="41">
        <f>SUM(J52:J52)</f>
        <v>99</v>
      </c>
      <c r="K51" s="52">
        <f t="shared" si="0"/>
        <v>0</v>
      </c>
      <c r="L51" s="42"/>
    </row>
    <row r="52" spans="1:12" ht="57.75" customHeight="1">
      <c r="A52" s="56">
        <v>1</v>
      </c>
      <c r="B52" s="37" t="s">
        <v>163</v>
      </c>
      <c r="C52" s="56" t="s">
        <v>93</v>
      </c>
      <c r="D52" s="56"/>
      <c r="E52" s="56"/>
      <c r="F52" s="88" t="s">
        <v>164</v>
      </c>
      <c r="G52" s="89">
        <v>16689.375781999999</v>
      </c>
      <c r="H52" s="89">
        <v>16591.312000000002</v>
      </c>
      <c r="I52" s="57">
        <v>99</v>
      </c>
      <c r="J52" s="57">
        <v>99</v>
      </c>
      <c r="K52" s="52">
        <f t="shared" si="0"/>
        <v>0</v>
      </c>
      <c r="L52" s="37"/>
    </row>
    <row r="53" spans="1:12" s="43" customFormat="1" ht="34.5" customHeight="1">
      <c r="A53" s="39" t="s">
        <v>165</v>
      </c>
      <c r="B53" s="40" t="s">
        <v>166</v>
      </c>
      <c r="C53" s="42"/>
      <c r="D53" s="42"/>
      <c r="E53" s="42"/>
      <c r="F53" s="86"/>
      <c r="G53" s="41">
        <f>SUM(G54:G54)</f>
        <v>42738.91</v>
      </c>
      <c r="H53" s="41">
        <f>SUM(H54:H54)</f>
        <v>40718</v>
      </c>
      <c r="I53" s="41">
        <f>SUM(I54:I54)</f>
        <v>2021</v>
      </c>
      <c r="J53" s="41">
        <f>SUM(J54:J54)</f>
        <v>2021</v>
      </c>
      <c r="K53" s="52">
        <f t="shared" si="0"/>
        <v>0</v>
      </c>
      <c r="L53" s="42"/>
    </row>
    <row r="54" spans="1:12" ht="74.25" customHeight="1">
      <c r="A54" s="56">
        <v>1</v>
      </c>
      <c r="B54" s="37" t="s">
        <v>167</v>
      </c>
      <c r="C54" s="56" t="s">
        <v>143</v>
      </c>
      <c r="D54" s="56"/>
      <c r="E54" s="56"/>
      <c r="F54" s="88" t="s">
        <v>168</v>
      </c>
      <c r="G54" s="57">
        <v>42738.91</v>
      </c>
      <c r="H54" s="57">
        <v>40718</v>
      </c>
      <c r="I54" s="57">
        <v>2021</v>
      </c>
      <c r="J54" s="57">
        <v>2021</v>
      </c>
      <c r="K54" s="52">
        <f t="shared" si="0"/>
        <v>0</v>
      </c>
      <c r="L54" s="37"/>
    </row>
    <row r="55" spans="1:12" s="96" customFormat="1" ht="57.75" customHeight="1">
      <c r="A55" s="34" t="s">
        <v>169</v>
      </c>
      <c r="B55" s="94" t="s">
        <v>170</v>
      </c>
      <c r="C55" s="34"/>
      <c r="D55" s="34"/>
      <c r="E55" s="34"/>
      <c r="F55" s="95"/>
      <c r="G55" s="35">
        <f>SUM(G56,G64)</f>
        <v>48029.670000000006</v>
      </c>
      <c r="H55" s="52">
        <f>SUM(H56,H64)</f>
        <v>0</v>
      </c>
      <c r="I55" s="35">
        <f>SUM(I56,I64)</f>
        <v>30180</v>
      </c>
      <c r="J55" s="35">
        <f>SUM(J56,J64)</f>
        <v>30180</v>
      </c>
      <c r="K55" s="52">
        <f>SUM(K56,K64)</f>
        <v>0</v>
      </c>
      <c r="L55" s="94"/>
    </row>
    <row r="56" spans="1:12" ht="39" customHeight="1">
      <c r="A56" s="32" t="s">
        <v>9</v>
      </c>
      <c r="B56" s="44" t="s">
        <v>80</v>
      </c>
      <c r="C56" s="47"/>
      <c r="D56" s="47"/>
      <c r="E56" s="47"/>
      <c r="F56" s="84"/>
      <c r="G56" s="85">
        <f>SUM(G57,G62)</f>
        <v>7217.5820000000003</v>
      </c>
      <c r="H56" s="85"/>
      <c r="I56" s="35">
        <f>SUM(I57,I62)</f>
        <v>4050</v>
      </c>
      <c r="J56" s="35">
        <f>SUM(J57,J62)</f>
        <v>4050</v>
      </c>
      <c r="K56" s="52">
        <f t="shared" si="0"/>
        <v>0</v>
      </c>
      <c r="L56" s="47"/>
    </row>
    <row r="57" spans="1:12" s="43" customFormat="1" ht="34.5" customHeight="1">
      <c r="A57" s="39" t="s">
        <v>10</v>
      </c>
      <c r="B57" s="40" t="s">
        <v>15</v>
      </c>
      <c r="C57" s="42"/>
      <c r="D57" s="42"/>
      <c r="E57" s="42"/>
      <c r="F57" s="86"/>
      <c r="G57" s="41">
        <f>SUM(G58:G61)</f>
        <v>6786.5820000000003</v>
      </c>
      <c r="H57" s="52">
        <f>SUM(H58:H61)</f>
        <v>0</v>
      </c>
      <c r="I57" s="41">
        <f>SUM(I58:I61)</f>
        <v>3350</v>
      </c>
      <c r="J57" s="41">
        <f>SUM(J58:J61)</f>
        <v>3350</v>
      </c>
      <c r="K57" s="52">
        <f t="shared" si="0"/>
        <v>0</v>
      </c>
      <c r="L57" s="42"/>
    </row>
    <row r="58" spans="1:12" ht="42" customHeight="1">
      <c r="A58" s="56">
        <v>1</v>
      </c>
      <c r="B58" s="37" t="s">
        <v>171</v>
      </c>
      <c r="C58" s="56" t="s">
        <v>147</v>
      </c>
      <c r="D58" s="56"/>
      <c r="E58" s="56"/>
      <c r="F58" s="88" t="s">
        <v>172</v>
      </c>
      <c r="G58" s="57">
        <v>814</v>
      </c>
      <c r="H58" s="89"/>
      <c r="I58" s="57">
        <v>400</v>
      </c>
      <c r="J58" s="57">
        <v>400</v>
      </c>
      <c r="K58" s="52">
        <f t="shared" si="0"/>
        <v>0</v>
      </c>
      <c r="L58" s="37"/>
    </row>
    <row r="59" spans="1:12" ht="42" customHeight="1">
      <c r="A59" s="56">
        <v>2</v>
      </c>
      <c r="B59" s="37" t="s">
        <v>173</v>
      </c>
      <c r="C59" s="56" t="s">
        <v>93</v>
      </c>
      <c r="D59" s="56"/>
      <c r="E59" s="56"/>
      <c r="F59" s="88" t="s">
        <v>174</v>
      </c>
      <c r="G59" s="57">
        <v>403.58199999999999</v>
      </c>
      <c r="H59" s="89"/>
      <c r="I59" s="57">
        <v>350</v>
      </c>
      <c r="J59" s="57">
        <v>350</v>
      </c>
      <c r="K59" s="52">
        <f t="shared" si="0"/>
        <v>0</v>
      </c>
      <c r="L59" s="37"/>
    </row>
    <row r="60" spans="1:12" ht="99" customHeight="1">
      <c r="A60" s="56">
        <v>3</v>
      </c>
      <c r="B60" s="37" t="s">
        <v>175</v>
      </c>
      <c r="C60" s="56" t="s">
        <v>93</v>
      </c>
      <c r="D60" s="56"/>
      <c r="E60" s="56"/>
      <c r="F60" s="88" t="s">
        <v>176</v>
      </c>
      <c r="G60" s="57">
        <v>373</v>
      </c>
      <c r="H60" s="89"/>
      <c r="I60" s="57">
        <v>600</v>
      </c>
      <c r="J60" s="57">
        <v>600</v>
      </c>
      <c r="K60" s="52">
        <f t="shared" si="0"/>
        <v>0</v>
      </c>
      <c r="L60" s="37"/>
    </row>
    <row r="61" spans="1:12" ht="93" customHeight="1">
      <c r="A61" s="56">
        <v>4</v>
      </c>
      <c r="B61" s="97" t="s">
        <v>177</v>
      </c>
      <c r="C61" s="98" t="s">
        <v>178</v>
      </c>
      <c r="D61" s="56"/>
      <c r="E61" s="56"/>
      <c r="F61" s="99" t="s">
        <v>179</v>
      </c>
      <c r="G61" s="57">
        <v>5196</v>
      </c>
      <c r="H61" s="89"/>
      <c r="I61" s="57">
        <v>2000</v>
      </c>
      <c r="J61" s="57">
        <v>2000</v>
      </c>
      <c r="K61" s="52">
        <f t="shared" si="0"/>
        <v>0</v>
      </c>
      <c r="L61" s="37"/>
    </row>
    <row r="62" spans="1:12" s="43" customFormat="1" ht="34.5" customHeight="1">
      <c r="A62" s="39" t="s">
        <v>20</v>
      </c>
      <c r="B62" s="40" t="s">
        <v>81</v>
      </c>
      <c r="C62" s="42"/>
      <c r="D62" s="42"/>
      <c r="E62" s="42"/>
      <c r="F62" s="86"/>
      <c r="G62" s="41">
        <f>SUM(G63)</f>
        <v>431</v>
      </c>
      <c r="H62" s="41"/>
      <c r="I62" s="41">
        <f>SUM(I63)</f>
        <v>700</v>
      </c>
      <c r="J62" s="41">
        <f>SUM(J63)</f>
        <v>700</v>
      </c>
      <c r="K62" s="52">
        <f t="shared" si="0"/>
        <v>0</v>
      </c>
      <c r="L62" s="42"/>
    </row>
    <row r="63" spans="1:12" ht="68.25" customHeight="1">
      <c r="A63" s="56">
        <v>1</v>
      </c>
      <c r="B63" s="37" t="s">
        <v>180</v>
      </c>
      <c r="C63" s="56" t="s">
        <v>93</v>
      </c>
      <c r="D63" s="56"/>
      <c r="E63" s="56"/>
      <c r="F63" s="88" t="s">
        <v>181</v>
      </c>
      <c r="G63" s="57">
        <v>431</v>
      </c>
      <c r="H63" s="89"/>
      <c r="I63" s="57">
        <v>700</v>
      </c>
      <c r="J63" s="57">
        <v>700</v>
      </c>
      <c r="K63" s="52">
        <f t="shared" si="0"/>
        <v>0</v>
      </c>
      <c r="L63" s="37"/>
    </row>
    <row r="64" spans="1:12" ht="39" customHeight="1">
      <c r="A64" s="32" t="s">
        <v>32</v>
      </c>
      <c r="B64" s="44" t="s">
        <v>33</v>
      </c>
      <c r="C64" s="47"/>
      <c r="D64" s="47"/>
      <c r="E64" s="47"/>
      <c r="F64" s="84"/>
      <c r="G64" s="85">
        <f>SUM(G65,G68,G75,G77,G83,G93,G95)</f>
        <v>40812.088000000003</v>
      </c>
      <c r="H64" s="85">
        <f>SUM(H65,H68,H75,H77,H83,H93,H95)</f>
        <v>0</v>
      </c>
      <c r="I64" s="85">
        <f>SUM(I65,I68,I75,I77,I83,I93,I95)</f>
        <v>26130</v>
      </c>
      <c r="J64" s="85">
        <f>SUM(J65,J68,J75,J77,J83,J93,J95)</f>
        <v>26130</v>
      </c>
      <c r="K64" s="52">
        <f t="shared" si="0"/>
        <v>0</v>
      </c>
      <c r="L64" s="47"/>
    </row>
    <row r="65" spans="1:12" s="43" customFormat="1" ht="34.5" customHeight="1">
      <c r="A65" s="39" t="s">
        <v>10</v>
      </c>
      <c r="B65" s="40" t="s">
        <v>15</v>
      </c>
      <c r="C65" s="42"/>
      <c r="D65" s="42"/>
      <c r="E65" s="42"/>
      <c r="F65" s="86"/>
      <c r="G65" s="41">
        <f>SUM(G66:G67)</f>
        <v>1336.088</v>
      </c>
      <c r="H65" s="41"/>
      <c r="I65" s="41">
        <f>SUM(I66:I67)</f>
        <v>900</v>
      </c>
      <c r="J65" s="41">
        <f>SUM(J66:J67)</f>
        <v>900</v>
      </c>
      <c r="K65" s="52">
        <f t="shared" si="0"/>
        <v>0</v>
      </c>
      <c r="L65" s="42"/>
    </row>
    <row r="66" spans="1:12" ht="51.75" customHeight="1">
      <c r="A66" s="56">
        <v>1</v>
      </c>
      <c r="B66" s="37" t="s">
        <v>182</v>
      </c>
      <c r="C66" s="56" t="s">
        <v>183</v>
      </c>
      <c r="D66" s="56"/>
      <c r="E66" s="56"/>
      <c r="F66" s="88" t="s">
        <v>184</v>
      </c>
      <c r="G66" s="89">
        <v>962.16300000000001</v>
      </c>
      <c r="H66" s="89"/>
      <c r="I66" s="57">
        <v>600</v>
      </c>
      <c r="J66" s="57">
        <v>600</v>
      </c>
      <c r="K66" s="52">
        <f t="shared" si="0"/>
        <v>0</v>
      </c>
      <c r="L66" s="37"/>
    </row>
    <row r="67" spans="1:12" ht="42.75" customHeight="1">
      <c r="A67" s="56">
        <v>2</v>
      </c>
      <c r="B67" s="37" t="s">
        <v>185</v>
      </c>
      <c r="C67" s="56" t="s">
        <v>83</v>
      </c>
      <c r="D67" s="56"/>
      <c r="E67" s="56"/>
      <c r="F67" s="88" t="s">
        <v>186</v>
      </c>
      <c r="G67" s="57">
        <v>373.92500000000001</v>
      </c>
      <c r="H67" s="89"/>
      <c r="I67" s="57">
        <v>300</v>
      </c>
      <c r="J67" s="57">
        <v>300</v>
      </c>
      <c r="K67" s="52">
        <f t="shared" si="0"/>
        <v>0</v>
      </c>
      <c r="L67" s="37"/>
    </row>
    <row r="68" spans="1:12" s="43" customFormat="1" ht="34.5" customHeight="1">
      <c r="A68" s="39" t="s">
        <v>20</v>
      </c>
      <c r="B68" s="40" t="s">
        <v>111</v>
      </c>
      <c r="C68" s="42"/>
      <c r="D68" s="42"/>
      <c r="E68" s="42"/>
      <c r="F68" s="86"/>
      <c r="G68" s="41">
        <f>SUM(G69:G74)</f>
        <v>32890</v>
      </c>
      <c r="H68" s="41"/>
      <c r="I68" s="41">
        <f>SUM(I69:I74)</f>
        <v>20000</v>
      </c>
      <c r="J68" s="41">
        <f>SUM(J69:J74)</f>
        <v>20000</v>
      </c>
      <c r="K68" s="41">
        <f>SUM(K69:K74)</f>
        <v>0</v>
      </c>
      <c r="L68" s="42"/>
    </row>
    <row r="69" spans="1:12" ht="77.25" customHeight="1">
      <c r="A69" s="56">
        <v>1</v>
      </c>
      <c r="B69" s="37" t="s">
        <v>187</v>
      </c>
      <c r="C69" s="56" t="s">
        <v>97</v>
      </c>
      <c r="D69" s="100"/>
      <c r="E69" s="100"/>
      <c r="F69" s="88" t="s">
        <v>188</v>
      </c>
      <c r="G69" s="57">
        <v>3149</v>
      </c>
      <c r="H69" s="101"/>
      <c r="I69" s="57">
        <v>3000</v>
      </c>
      <c r="J69" s="57">
        <v>3000</v>
      </c>
      <c r="K69" s="52">
        <f t="shared" si="0"/>
        <v>0</v>
      </c>
      <c r="L69" s="37"/>
    </row>
    <row r="70" spans="1:12" ht="195.75" customHeight="1">
      <c r="A70" s="56">
        <v>2</v>
      </c>
      <c r="B70" s="37" t="s">
        <v>45</v>
      </c>
      <c r="C70" s="56" t="s">
        <v>46</v>
      </c>
      <c r="D70" s="100"/>
      <c r="E70" s="100"/>
      <c r="F70" s="88" t="s">
        <v>47</v>
      </c>
      <c r="G70" s="57">
        <v>8598</v>
      </c>
      <c r="H70" s="101"/>
      <c r="I70" s="57">
        <v>6000</v>
      </c>
      <c r="J70" s="57">
        <v>0</v>
      </c>
      <c r="K70" s="109">
        <f t="shared" si="0"/>
        <v>-6000</v>
      </c>
      <c r="L70" s="37" t="s">
        <v>233</v>
      </c>
    </row>
    <row r="71" spans="1:12" s="16" customFormat="1" ht="223.5" customHeight="1">
      <c r="A71" s="56">
        <v>3</v>
      </c>
      <c r="B71" s="23" t="s">
        <v>48</v>
      </c>
      <c r="C71" s="56" t="s">
        <v>46</v>
      </c>
      <c r="D71" s="59">
        <v>2021</v>
      </c>
      <c r="E71" s="59">
        <v>2021</v>
      </c>
      <c r="F71" s="60" t="s">
        <v>47</v>
      </c>
      <c r="G71" s="57">
        <v>8598</v>
      </c>
      <c r="H71" s="24">
        <v>0</v>
      </c>
      <c r="I71" s="24">
        <v>0</v>
      </c>
      <c r="J71" s="24">
        <v>6000</v>
      </c>
      <c r="K71" s="58">
        <f>J71-I71</f>
        <v>6000</v>
      </c>
      <c r="L71" s="73" t="s">
        <v>232</v>
      </c>
    </row>
    <row r="72" spans="1:12" ht="76.5" customHeight="1">
      <c r="A72" s="56">
        <v>4</v>
      </c>
      <c r="B72" s="37" t="s">
        <v>189</v>
      </c>
      <c r="C72" s="56" t="s">
        <v>190</v>
      </c>
      <c r="D72" s="100"/>
      <c r="E72" s="100"/>
      <c r="F72" s="88" t="s">
        <v>191</v>
      </c>
      <c r="G72" s="57">
        <v>3684</v>
      </c>
      <c r="H72" s="101"/>
      <c r="I72" s="57">
        <v>3000</v>
      </c>
      <c r="J72" s="57">
        <v>3000</v>
      </c>
      <c r="K72" s="52">
        <f t="shared" si="0"/>
        <v>0</v>
      </c>
      <c r="L72" s="37"/>
    </row>
    <row r="73" spans="1:12" ht="76.5" customHeight="1">
      <c r="A73" s="56">
        <v>5</v>
      </c>
      <c r="B73" s="37" t="s">
        <v>192</v>
      </c>
      <c r="C73" s="56" t="s">
        <v>83</v>
      </c>
      <c r="D73" s="100"/>
      <c r="E73" s="100"/>
      <c r="F73" s="88" t="s">
        <v>193</v>
      </c>
      <c r="G73" s="57">
        <v>5307</v>
      </c>
      <c r="H73" s="101"/>
      <c r="I73" s="57">
        <v>5000</v>
      </c>
      <c r="J73" s="57">
        <v>5000</v>
      </c>
      <c r="K73" s="52">
        <f t="shared" si="0"/>
        <v>0</v>
      </c>
      <c r="L73" s="102"/>
    </row>
    <row r="74" spans="1:12" ht="76.5" customHeight="1">
      <c r="A74" s="56">
        <v>6</v>
      </c>
      <c r="B74" s="37" t="s">
        <v>194</v>
      </c>
      <c r="C74" s="56" t="s">
        <v>147</v>
      </c>
      <c r="D74" s="100"/>
      <c r="E74" s="100"/>
      <c r="F74" s="88" t="s">
        <v>195</v>
      </c>
      <c r="G74" s="57">
        <v>3554</v>
      </c>
      <c r="H74" s="101"/>
      <c r="I74" s="57">
        <v>3000</v>
      </c>
      <c r="J74" s="57">
        <v>3000</v>
      </c>
      <c r="K74" s="52">
        <f t="shared" si="0"/>
        <v>0</v>
      </c>
      <c r="L74" s="102"/>
    </row>
    <row r="75" spans="1:12" s="43" customFormat="1" ht="34.5" customHeight="1">
      <c r="A75" s="39" t="s">
        <v>74</v>
      </c>
      <c r="B75" s="40" t="s">
        <v>52</v>
      </c>
      <c r="C75" s="42"/>
      <c r="D75" s="42"/>
      <c r="E75" s="42"/>
      <c r="F75" s="86"/>
      <c r="G75" s="41">
        <f>SUM(G76)</f>
        <v>2530</v>
      </c>
      <c r="H75" s="41"/>
      <c r="I75" s="41">
        <f>SUM(I76)</f>
        <v>1500</v>
      </c>
      <c r="J75" s="41">
        <f>SUM(J76)</f>
        <v>1500</v>
      </c>
      <c r="K75" s="52">
        <f t="shared" si="0"/>
        <v>0</v>
      </c>
      <c r="L75" s="42"/>
    </row>
    <row r="76" spans="1:12" ht="53.25" customHeight="1">
      <c r="A76" s="56">
        <v>1</v>
      </c>
      <c r="B76" s="37" t="s">
        <v>196</v>
      </c>
      <c r="C76" s="56" t="s">
        <v>93</v>
      </c>
      <c r="D76" s="56"/>
      <c r="E76" s="56"/>
      <c r="F76" s="88" t="s">
        <v>197</v>
      </c>
      <c r="G76" s="57">
        <v>2530</v>
      </c>
      <c r="H76" s="89"/>
      <c r="I76" s="57">
        <v>1500</v>
      </c>
      <c r="J76" s="57">
        <v>1500</v>
      </c>
      <c r="K76" s="52">
        <f t="shared" si="0"/>
        <v>0</v>
      </c>
      <c r="L76" s="37"/>
    </row>
    <row r="77" spans="1:12" s="43" customFormat="1" ht="34.5" customHeight="1">
      <c r="A77" s="39" t="s">
        <v>51</v>
      </c>
      <c r="B77" s="40" t="s">
        <v>162</v>
      </c>
      <c r="C77" s="42"/>
      <c r="D77" s="42"/>
      <c r="E77" s="42"/>
      <c r="F77" s="86"/>
      <c r="G77" s="41">
        <f>SUM(G78:G82)</f>
        <v>937</v>
      </c>
      <c r="H77" s="41"/>
      <c r="I77" s="41">
        <f>SUM(I78:I82)</f>
        <v>650</v>
      </c>
      <c r="J77" s="41">
        <f>SUM(J78:J82)</f>
        <v>650</v>
      </c>
      <c r="K77" s="52">
        <f t="shared" ref="K77:K99" si="2">J77-I77</f>
        <v>0</v>
      </c>
      <c r="L77" s="42"/>
    </row>
    <row r="78" spans="1:12" ht="47.25" customHeight="1">
      <c r="A78" s="56">
        <v>1</v>
      </c>
      <c r="B78" s="37" t="s">
        <v>198</v>
      </c>
      <c r="C78" s="56" t="s">
        <v>143</v>
      </c>
      <c r="D78" s="56"/>
      <c r="E78" s="56"/>
      <c r="F78" s="88" t="s">
        <v>199</v>
      </c>
      <c r="G78" s="57">
        <v>133</v>
      </c>
      <c r="H78" s="89"/>
      <c r="I78" s="57">
        <v>80</v>
      </c>
      <c r="J78" s="57">
        <v>80</v>
      </c>
      <c r="K78" s="52">
        <f t="shared" si="2"/>
        <v>0</v>
      </c>
      <c r="L78" s="37"/>
    </row>
    <row r="79" spans="1:12" ht="47.25" customHeight="1">
      <c r="A79" s="56">
        <v>2</v>
      </c>
      <c r="B79" s="37" t="s">
        <v>200</v>
      </c>
      <c r="C79" s="56" t="s">
        <v>143</v>
      </c>
      <c r="D79" s="56"/>
      <c r="E79" s="56"/>
      <c r="F79" s="88" t="s">
        <v>201</v>
      </c>
      <c r="G79" s="57">
        <v>340</v>
      </c>
      <c r="H79" s="89"/>
      <c r="I79" s="57">
        <v>200</v>
      </c>
      <c r="J79" s="57">
        <v>200</v>
      </c>
      <c r="K79" s="52">
        <f t="shared" si="2"/>
        <v>0</v>
      </c>
      <c r="L79" s="37"/>
    </row>
    <row r="80" spans="1:12" ht="57" customHeight="1">
      <c r="A80" s="56">
        <v>3</v>
      </c>
      <c r="B80" s="37" t="s">
        <v>202</v>
      </c>
      <c r="C80" s="56" t="s">
        <v>93</v>
      </c>
      <c r="D80" s="56"/>
      <c r="E80" s="56"/>
      <c r="F80" s="88" t="s">
        <v>203</v>
      </c>
      <c r="G80" s="57">
        <v>99</v>
      </c>
      <c r="H80" s="89"/>
      <c r="I80" s="57">
        <v>70</v>
      </c>
      <c r="J80" s="57">
        <v>70</v>
      </c>
      <c r="K80" s="52">
        <f t="shared" si="2"/>
        <v>0</v>
      </c>
      <c r="L80" s="37"/>
    </row>
    <row r="81" spans="1:12" ht="47.25" customHeight="1">
      <c r="A81" s="56">
        <v>4</v>
      </c>
      <c r="B81" s="37" t="s">
        <v>204</v>
      </c>
      <c r="C81" s="56" t="s">
        <v>143</v>
      </c>
      <c r="D81" s="56"/>
      <c r="E81" s="56"/>
      <c r="F81" s="88" t="s">
        <v>205</v>
      </c>
      <c r="G81" s="57">
        <v>165</v>
      </c>
      <c r="H81" s="89"/>
      <c r="I81" s="57">
        <v>100</v>
      </c>
      <c r="J81" s="57">
        <v>100</v>
      </c>
      <c r="K81" s="52">
        <f t="shared" si="2"/>
        <v>0</v>
      </c>
      <c r="L81" s="37"/>
    </row>
    <row r="82" spans="1:12" ht="47.25" customHeight="1">
      <c r="A82" s="56">
        <v>5</v>
      </c>
      <c r="B82" s="37" t="s">
        <v>206</v>
      </c>
      <c r="C82" s="56" t="s">
        <v>93</v>
      </c>
      <c r="D82" s="56"/>
      <c r="E82" s="56"/>
      <c r="F82" s="88" t="s">
        <v>207</v>
      </c>
      <c r="G82" s="57">
        <v>200</v>
      </c>
      <c r="H82" s="89"/>
      <c r="I82" s="57">
        <v>200</v>
      </c>
      <c r="J82" s="57">
        <v>200</v>
      </c>
      <c r="K82" s="52">
        <f t="shared" si="2"/>
        <v>0</v>
      </c>
      <c r="L82" s="37"/>
    </row>
    <row r="83" spans="1:12" s="43" customFormat="1" ht="34.5" customHeight="1">
      <c r="A83" s="39" t="s">
        <v>149</v>
      </c>
      <c r="B83" s="40" t="s">
        <v>208</v>
      </c>
      <c r="C83" s="42"/>
      <c r="D83" s="42"/>
      <c r="E83" s="42"/>
      <c r="F83" s="86"/>
      <c r="G83" s="41">
        <f>SUM(G84:G92)</f>
        <v>2535</v>
      </c>
      <c r="H83" s="41"/>
      <c r="I83" s="41">
        <f>SUM(I84:I92)</f>
        <v>2500</v>
      </c>
      <c r="J83" s="41">
        <f>SUM(J84:J92)</f>
        <v>2500</v>
      </c>
      <c r="K83" s="52">
        <f t="shared" si="2"/>
        <v>0</v>
      </c>
      <c r="L83" s="42"/>
    </row>
    <row r="84" spans="1:12" ht="45" customHeight="1">
      <c r="A84" s="56">
        <v>1</v>
      </c>
      <c r="B84" s="37" t="s">
        <v>209</v>
      </c>
      <c r="C84" s="56" t="s">
        <v>44</v>
      </c>
      <c r="D84" s="56"/>
      <c r="E84" s="56"/>
      <c r="F84" s="88" t="s">
        <v>210</v>
      </c>
      <c r="G84" s="57">
        <v>360</v>
      </c>
      <c r="H84" s="89"/>
      <c r="I84" s="57">
        <v>350</v>
      </c>
      <c r="J84" s="103">
        <v>350</v>
      </c>
      <c r="K84" s="52">
        <f t="shared" si="2"/>
        <v>0</v>
      </c>
      <c r="L84" s="37"/>
    </row>
    <row r="85" spans="1:12" ht="45" customHeight="1">
      <c r="A85" s="56">
        <v>2</v>
      </c>
      <c r="B85" s="37" t="s">
        <v>211</v>
      </c>
      <c r="C85" s="56" t="s">
        <v>116</v>
      </c>
      <c r="D85" s="56"/>
      <c r="E85" s="56"/>
      <c r="F85" s="88" t="s">
        <v>212</v>
      </c>
      <c r="G85" s="57">
        <v>454</v>
      </c>
      <c r="H85" s="89"/>
      <c r="I85" s="57">
        <v>450</v>
      </c>
      <c r="J85" s="103">
        <v>450</v>
      </c>
      <c r="K85" s="52">
        <f t="shared" si="2"/>
        <v>0</v>
      </c>
      <c r="L85" s="37"/>
    </row>
    <row r="86" spans="1:12" ht="45" customHeight="1">
      <c r="A86" s="56">
        <v>3</v>
      </c>
      <c r="B86" s="37" t="s">
        <v>213</v>
      </c>
      <c r="C86" s="56" t="s">
        <v>147</v>
      </c>
      <c r="D86" s="56"/>
      <c r="E86" s="56"/>
      <c r="F86" s="88" t="s">
        <v>214</v>
      </c>
      <c r="G86" s="57">
        <v>323</v>
      </c>
      <c r="H86" s="89"/>
      <c r="I86" s="57">
        <v>320</v>
      </c>
      <c r="J86" s="103">
        <v>320</v>
      </c>
      <c r="K86" s="52">
        <f t="shared" si="2"/>
        <v>0</v>
      </c>
      <c r="L86" s="37"/>
    </row>
    <row r="87" spans="1:12" ht="45" customHeight="1">
      <c r="A87" s="56">
        <v>4</v>
      </c>
      <c r="B87" s="37" t="s">
        <v>215</v>
      </c>
      <c r="C87" s="56" t="s">
        <v>44</v>
      </c>
      <c r="D87" s="56"/>
      <c r="E87" s="56"/>
      <c r="F87" s="88" t="s">
        <v>216</v>
      </c>
      <c r="G87" s="57">
        <v>381</v>
      </c>
      <c r="H87" s="89"/>
      <c r="I87" s="57">
        <v>380</v>
      </c>
      <c r="J87" s="103">
        <v>380</v>
      </c>
      <c r="K87" s="52">
        <f t="shared" si="2"/>
        <v>0</v>
      </c>
      <c r="L87" s="37"/>
    </row>
    <row r="88" spans="1:12" ht="45" customHeight="1">
      <c r="A88" s="56">
        <v>5</v>
      </c>
      <c r="B88" s="37" t="s">
        <v>217</v>
      </c>
      <c r="C88" s="56" t="s">
        <v>87</v>
      </c>
      <c r="D88" s="56"/>
      <c r="E88" s="56"/>
      <c r="F88" s="88" t="s">
        <v>218</v>
      </c>
      <c r="G88" s="57">
        <v>395</v>
      </c>
      <c r="H88" s="89"/>
      <c r="I88" s="57">
        <v>390</v>
      </c>
      <c r="J88" s="103">
        <v>390</v>
      </c>
      <c r="K88" s="52">
        <f t="shared" si="2"/>
        <v>0</v>
      </c>
      <c r="L88" s="37"/>
    </row>
    <row r="89" spans="1:12" ht="45" customHeight="1">
      <c r="A89" s="56">
        <v>6</v>
      </c>
      <c r="B89" s="37" t="s">
        <v>219</v>
      </c>
      <c r="C89" s="56" t="s">
        <v>44</v>
      </c>
      <c r="D89" s="56"/>
      <c r="E89" s="56"/>
      <c r="F89" s="88" t="s">
        <v>220</v>
      </c>
      <c r="G89" s="57">
        <v>134</v>
      </c>
      <c r="H89" s="89"/>
      <c r="I89" s="57">
        <v>130</v>
      </c>
      <c r="J89" s="103">
        <v>130</v>
      </c>
      <c r="K89" s="52">
        <f t="shared" si="2"/>
        <v>0</v>
      </c>
      <c r="L89" s="37"/>
    </row>
    <row r="90" spans="1:12" ht="45" customHeight="1">
      <c r="A90" s="56">
        <v>7</v>
      </c>
      <c r="B90" s="37" t="s">
        <v>221</v>
      </c>
      <c r="C90" s="56" t="s">
        <v>44</v>
      </c>
      <c r="D90" s="56"/>
      <c r="E90" s="56"/>
      <c r="F90" s="88" t="s">
        <v>222</v>
      </c>
      <c r="G90" s="57">
        <v>161</v>
      </c>
      <c r="H90" s="89"/>
      <c r="I90" s="57">
        <v>160</v>
      </c>
      <c r="J90" s="103">
        <v>160</v>
      </c>
      <c r="K90" s="52">
        <f t="shared" si="2"/>
        <v>0</v>
      </c>
      <c r="L90" s="37"/>
    </row>
    <row r="91" spans="1:12" ht="45" customHeight="1">
      <c r="A91" s="56">
        <v>8</v>
      </c>
      <c r="B91" s="37" t="s">
        <v>223</v>
      </c>
      <c r="C91" s="56" t="s">
        <v>44</v>
      </c>
      <c r="D91" s="56"/>
      <c r="E91" s="56"/>
      <c r="F91" s="88" t="s">
        <v>224</v>
      </c>
      <c r="G91" s="57">
        <v>163</v>
      </c>
      <c r="H91" s="89"/>
      <c r="I91" s="57">
        <v>160</v>
      </c>
      <c r="J91" s="103">
        <v>160</v>
      </c>
      <c r="K91" s="52">
        <f t="shared" si="2"/>
        <v>0</v>
      </c>
      <c r="L91" s="37"/>
    </row>
    <row r="92" spans="1:12" ht="45" customHeight="1">
      <c r="A92" s="56">
        <v>9</v>
      </c>
      <c r="B92" s="37" t="s">
        <v>225</v>
      </c>
      <c r="C92" s="56" t="s">
        <v>44</v>
      </c>
      <c r="D92" s="56"/>
      <c r="E92" s="56"/>
      <c r="F92" s="88" t="s">
        <v>226</v>
      </c>
      <c r="G92" s="57">
        <v>164</v>
      </c>
      <c r="H92" s="89"/>
      <c r="I92" s="57">
        <v>160</v>
      </c>
      <c r="J92" s="103">
        <v>160</v>
      </c>
      <c r="K92" s="52">
        <f t="shared" si="2"/>
        <v>0</v>
      </c>
      <c r="L92" s="37"/>
    </row>
    <row r="93" spans="1:12" s="43" customFormat="1" ht="34.5" customHeight="1">
      <c r="A93" s="39" t="s">
        <v>154</v>
      </c>
      <c r="B93" s="40" t="s">
        <v>166</v>
      </c>
      <c r="C93" s="42"/>
      <c r="D93" s="42"/>
      <c r="E93" s="42"/>
      <c r="F93" s="86"/>
      <c r="G93" s="41">
        <f>SUM(G94)</f>
        <v>133</v>
      </c>
      <c r="H93" s="41"/>
      <c r="I93" s="41">
        <f>SUM(I94)</f>
        <v>130</v>
      </c>
      <c r="J93" s="41">
        <f>SUM(J94)</f>
        <v>130</v>
      </c>
      <c r="K93" s="52">
        <f t="shared" si="2"/>
        <v>0</v>
      </c>
      <c r="L93" s="42"/>
    </row>
    <row r="94" spans="1:12" ht="61.5" customHeight="1">
      <c r="A94" s="56">
        <v>1</v>
      </c>
      <c r="B94" s="37" t="s">
        <v>227</v>
      </c>
      <c r="C94" s="56" t="s">
        <v>44</v>
      </c>
      <c r="D94" s="56"/>
      <c r="E94" s="56"/>
      <c r="F94" s="88" t="s">
        <v>228</v>
      </c>
      <c r="G94" s="89">
        <v>133</v>
      </c>
      <c r="H94" s="89"/>
      <c r="I94" s="57">
        <v>130</v>
      </c>
      <c r="J94" s="103">
        <v>130</v>
      </c>
      <c r="K94" s="52">
        <f t="shared" si="2"/>
        <v>0</v>
      </c>
      <c r="L94" s="37"/>
    </row>
    <row r="95" spans="1:12" s="43" customFormat="1" ht="34.5" customHeight="1">
      <c r="A95" s="39" t="s">
        <v>161</v>
      </c>
      <c r="B95" s="40" t="s">
        <v>229</v>
      </c>
      <c r="C95" s="42"/>
      <c r="D95" s="42"/>
      <c r="E95" s="42"/>
      <c r="F95" s="86"/>
      <c r="G95" s="41">
        <f>SUM(G96)</f>
        <v>451</v>
      </c>
      <c r="H95" s="41"/>
      <c r="I95" s="41">
        <f>SUM(I96)</f>
        <v>450</v>
      </c>
      <c r="J95" s="41">
        <f>SUM(J96)</f>
        <v>450</v>
      </c>
      <c r="K95" s="52">
        <f t="shared" si="2"/>
        <v>0</v>
      </c>
      <c r="L95" s="42"/>
    </row>
    <row r="96" spans="1:12" ht="63.75" customHeight="1">
      <c r="A96" s="56">
        <v>1</v>
      </c>
      <c r="B96" s="97" t="s">
        <v>230</v>
      </c>
      <c r="C96" s="98" t="s">
        <v>93</v>
      </c>
      <c r="D96" s="56"/>
      <c r="E96" s="56"/>
      <c r="F96" s="99" t="s">
        <v>231</v>
      </c>
      <c r="G96" s="57">
        <v>451</v>
      </c>
      <c r="H96" s="89"/>
      <c r="I96" s="103">
        <v>450</v>
      </c>
      <c r="J96" s="103">
        <v>450</v>
      </c>
      <c r="K96" s="52">
        <f t="shared" si="2"/>
        <v>0</v>
      </c>
      <c r="L96" s="37"/>
    </row>
    <row r="97" spans="1:12" s="106" customFormat="1" ht="47.25" customHeight="1">
      <c r="A97" s="34" t="s">
        <v>11</v>
      </c>
      <c r="B97" s="33" t="s">
        <v>69</v>
      </c>
      <c r="C97" s="94"/>
      <c r="D97" s="94"/>
      <c r="E97" s="94"/>
      <c r="F97" s="83"/>
      <c r="G97" s="35"/>
      <c r="H97" s="35"/>
      <c r="I97" s="35">
        <f>SUM(I98:I99)</f>
        <v>959</v>
      </c>
      <c r="J97" s="35">
        <f>SUM(J98:J99)</f>
        <v>614</v>
      </c>
      <c r="K97" s="104">
        <f t="shared" si="2"/>
        <v>-345</v>
      </c>
      <c r="L97" s="105"/>
    </row>
    <row r="98" spans="1:12" ht="39" customHeight="1">
      <c r="A98" s="32" t="s">
        <v>9</v>
      </c>
      <c r="B98" s="44" t="s">
        <v>80</v>
      </c>
      <c r="C98" s="47"/>
      <c r="D98" s="47"/>
      <c r="E98" s="47"/>
      <c r="F98" s="84"/>
      <c r="G98" s="85"/>
      <c r="H98" s="85"/>
      <c r="I98" s="35">
        <f>6000-I10-I56</f>
        <v>614</v>
      </c>
      <c r="J98" s="35">
        <f>6000-J10-J56</f>
        <v>614</v>
      </c>
      <c r="K98" s="52">
        <f t="shared" si="2"/>
        <v>0</v>
      </c>
      <c r="L98" s="47"/>
    </row>
    <row r="99" spans="1:12" ht="39" customHeight="1">
      <c r="A99" s="32" t="s">
        <v>32</v>
      </c>
      <c r="B99" s="44" t="s">
        <v>33</v>
      </c>
      <c r="C99" s="47"/>
      <c r="D99" s="47"/>
      <c r="E99" s="47"/>
      <c r="F99" s="84"/>
      <c r="G99" s="85"/>
      <c r="H99" s="85"/>
      <c r="I99" s="107">
        <v>345</v>
      </c>
      <c r="J99" s="107">
        <v>0</v>
      </c>
      <c r="K99" s="46">
        <f t="shared" si="2"/>
        <v>-345</v>
      </c>
      <c r="L99" s="108"/>
    </row>
  </sheetData>
  <mergeCells count="16">
    <mergeCell ref="L28:L29"/>
    <mergeCell ref="A1:L1"/>
    <mergeCell ref="A2:L2"/>
    <mergeCell ref="A3:L3"/>
    <mergeCell ref="F4:L4"/>
    <mergeCell ref="A5:A6"/>
    <mergeCell ref="B5:B6"/>
    <mergeCell ref="C5:C6"/>
    <mergeCell ref="D5:D6"/>
    <mergeCell ref="E5:E6"/>
    <mergeCell ref="F5:G5"/>
    <mergeCell ref="H5:H6"/>
    <mergeCell ref="I5:I6"/>
    <mergeCell ref="J5:J6"/>
    <mergeCell ref="K5:K6"/>
    <mergeCell ref="L5:L6"/>
  </mergeCells>
  <printOptions horizontalCentered="1"/>
  <pageMargins left="0.39370078740157483" right="0.39370078740157483" top="0.39370078740157483" bottom="0.39370078740157483" header="0.19685039370078741" footer="0.19685039370078741"/>
  <pageSetup paperSize="9" scale="51" fitToHeight="0" orientation="landscape" r:id="rId1"/>
  <headerFooter>
    <oddFooter>&amp;C&amp;P/&amp;N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1"/>
  <sheetViews>
    <sheetView view="pageBreakPreview" zoomScale="60" zoomScaleNormal="70" workbookViewId="0">
      <selection activeCell="A3" sqref="A3:J3"/>
    </sheetView>
  </sheetViews>
  <sheetFormatPr defaultColWidth="8.85546875" defaultRowHeight="12.75"/>
  <cols>
    <col min="1" max="1" width="8.7109375" customWidth="1"/>
    <col min="2" max="2" width="54.7109375" customWidth="1"/>
    <col min="3" max="3" width="27.5703125" customWidth="1"/>
    <col min="4" max="4" width="15.85546875" customWidth="1"/>
    <col min="5" max="5" width="20.42578125" customWidth="1"/>
    <col min="6" max="6" width="20.85546875" customWidth="1"/>
    <col min="7" max="9" width="20.7109375" customWidth="1"/>
    <col min="10" max="10" width="31" customWidth="1"/>
    <col min="11" max="16" width="0" hidden="1" customWidth="1"/>
  </cols>
  <sheetData>
    <row r="1" spans="1:16" ht="35.25" customHeight="1">
      <c r="A1" s="222" t="s">
        <v>281</v>
      </c>
      <c r="B1" s="222"/>
      <c r="C1" s="222"/>
      <c r="D1" s="222"/>
      <c r="E1" s="222"/>
      <c r="F1" s="222"/>
      <c r="G1" s="222"/>
      <c r="H1" s="222"/>
      <c r="I1" s="222"/>
      <c r="J1" s="222"/>
      <c r="K1" s="110"/>
      <c r="L1" s="111"/>
      <c r="M1" s="111"/>
      <c r="N1" s="111"/>
      <c r="O1" s="111"/>
      <c r="P1" s="111"/>
    </row>
    <row r="2" spans="1:16" ht="66.75" customHeight="1">
      <c r="A2" s="223" t="s">
        <v>338</v>
      </c>
      <c r="B2" s="223"/>
      <c r="C2" s="223"/>
      <c r="D2" s="223"/>
      <c r="E2" s="223"/>
      <c r="F2" s="223"/>
      <c r="G2" s="223"/>
      <c r="H2" s="223"/>
      <c r="I2" s="223"/>
      <c r="J2" s="223"/>
      <c r="K2" s="112"/>
      <c r="L2" s="111"/>
      <c r="M2" s="111"/>
      <c r="N2" s="111"/>
      <c r="O2" s="111"/>
      <c r="P2" s="111"/>
    </row>
    <row r="3" spans="1:16" ht="34.5" customHeight="1">
      <c r="A3" s="224" t="str">
        <f>'1. CĐNS'!A3</f>
        <v>(Ban hành kèm theo Nghị quyết số …….../NQ-HĐND ngày  ………./01/2022 của Hội đồng nhân dân tỉnh)</v>
      </c>
      <c r="B3" s="224"/>
      <c r="C3" s="224"/>
      <c r="D3" s="224"/>
      <c r="E3" s="224"/>
      <c r="F3" s="224"/>
      <c r="G3" s="224"/>
      <c r="H3" s="224"/>
      <c r="I3" s="224"/>
      <c r="J3" s="224"/>
      <c r="K3" s="113"/>
      <c r="L3" s="114"/>
      <c r="M3" s="115">
        <f>L3*10/100</f>
        <v>0</v>
      </c>
      <c r="N3" s="116">
        <f>L3-M3</f>
        <v>0</v>
      </c>
      <c r="O3" s="115">
        <v>1200000</v>
      </c>
      <c r="P3" s="115">
        <f>O3-N3</f>
        <v>1200000</v>
      </c>
    </row>
    <row r="4" spans="1:16" ht="24" customHeight="1">
      <c r="A4" s="111"/>
      <c r="B4" s="111"/>
      <c r="C4" s="111"/>
      <c r="D4" s="111"/>
      <c r="E4" s="111"/>
      <c r="F4" s="117"/>
      <c r="G4" s="118"/>
      <c r="H4" s="118"/>
      <c r="I4" s="118"/>
      <c r="J4" s="119" t="s">
        <v>1</v>
      </c>
      <c r="K4" s="120"/>
      <c r="L4" s="115"/>
      <c r="M4" s="111"/>
      <c r="N4" s="111"/>
      <c r="O4" s="111"/>
      <c r="P4" s="111"/>
    </row>
    <row r="5" spans="1:16" ht="41.25" customHeight="1">
      <c r="A5" s="225" t="s">
        <v>2</v>
      </c>
      <c r="B5" s="225" t="s">
        <v>3</v>
      </c>
      <c r="C5" s="226" t="s">
        <v>25</v>
      </c>
      <c r="D5" s="225" t="s">
        <v>54</v>
      </c>
      <c r="E5" s="228" t="s">
        <v>55</v>
      </c>
      <c r="F5" s="229"/>
      <c r="G5" s="219" t="s">
        <v>56</v>
      </c>
      <c r="H5" s="219" t="s">
        <v>79</v>
      </c>
      <c r="I5" s="219" t="s">
        <v>28</v>
      </c>
      <c r="J5" s="225" t="s">
        <v>6</v>
      </c>
      <c r="K5" s="220" t="s">
        <v>57</v>
      </c>
      <c r="L5" s="111"/>
      <c r="M5" s="116"/>
      <c r="N5" s="121"/>
      <c r="O5" s="115"/>
      <c r="P5" s="111"/>
    </row>
    <row r="6" spans="1:16" ht="63" customHeight="1">
      <c r="A6" s="225"/>
      <c r="B6" s="225"/>
      <c r="C6" s="227"/>
      <c r="D6" s="225"/>
      <c r="E6" s="122" t="s">
        <v>58</v>
      </c>
      <c r="F6" s="123" t="s">
        <v>59</v>
      </c>
      <c r="G6" s="219"/>
      <c r="H6" s="219"/>
      <c r="I6" s="219"/>
      <c r="J6" s="225"/>
      <c r="K6" s="221"/>
      <c r="L6" s="111"/>
      <c r="M6" s="115"/>
      <c r="N6" s="111"/>
      <c r="O6" s="111"/>
      <c r="P6" s="111"/>
    </row>
    <row r="7" spans="1:16" s="128" customFormat="1" ht="30.75" customHeight="1">
      <c r="A7" s="124"/>
      <c r="B7" s="63" t="s">
        <v>7</v>
      </c>
      <c r="C7" s="63"/>
      <c r="D7" s="124"/>
      <c r="E7" s="124"/>
      <c r="F7" s="125">
        <f>SUM(F8,F31)</f>
        <v>11625.220000000001</v>
      </c>
      <c r="G7" s="125">
        <f>SUM(G8,G31)</f>
        <v>7500</v>
      </c>
      <c r="H7" s="125">
        <f t="shared" ref="H7:I7" si="0">SUM(H8,H31)</f>
        <v>1806.5029999999999</v>
      </c>
      <c r="I7" s="148">
        <f t="shared" si="0"/>
        <v>-5693.4970000000003</v>
      </c>
      <c r="J7" s="64"/>
      <c r="K7" s="65" t="e">
        <f>L7-#REF!</f>
        <v>#REF!</v>
      </c>
      <c r="L7" s="126">
        <v>1197000</v>
      </c>
      <c r="M7" s="126">
        <f>L7*10/100</f>
        <v>119700</v>
      </c>
      <c r="N7" s="127"/>
      <c r="O7" s="126" t="e">
        <f>#REF!-L7</f>
        <v>#REF!</v>
      </c>
      <c r="P7" s="127"/>
    </row>
    <row r="8" spans="1:16" s="130" customFormat="1" ht="36.75" customHeight="1">
      <c r="A8" s="124" t="s">
        <v>8</v>
      </c>
      <c r="B8" s="66" t="s">
        <v>67</v>
      </c>
      <c r="C8" s="63"/>
      <c r="D8" s="124"/>
      <c r="E8" s="124"/>
      <c r="F8" s="129">
        <f>SUM(F9)</f>
        <v>11625.220000000001</v>
      </c>
      <c r="G8" s="129">
        <f>SUM(G9)</f>
        <v>1402.5029999999999</v>
      </c>
      <c r="H8" s="129">
        <f t="shared" ref="H8:I9" si="1">SUM(H9)</f>
        <v>1806.5029999999999</v>
      </c>
      <c r="I8" s="148">
        <f t="shared" si="1"/>
        <v>404</v>
      </c>
      <c r="J8" s="64"/>
      <c r="K8" s="65"/>
      <c r="L8" s="126"/>
      <c r="M8" s="126"/>
      <c r="N8" s="127"/>
      <c r="O8" s="126"/>
      <c r="P8" s="127"/>
    </row>
    <row r="9" spans="1:16" s="130" customFormat="1" ht="36.75" customHeight="1">
      <c r="A9" s="124" t="s">
        <v>68</v>
      </c>
      <c r="B9" s="66" t="s">
        <v>12</v>
      </c>
      <c r="C9" s="63"/>
      <c r="D9" s="124"/>
      <c r="E9" s="124"/>
      <c r="F9" s="129">
        <f>SUM(F10)</f>
        <v>11625.220000000001</v>
      </c>
      <c r="G9" s="129">
        <f>SUM(G10)</f>
        <v>1402.5029999999999</v>
      </c>
      <c r="H9" s="129">
        <f t="shared" si="1"/>
        <v>1806.5029999999999</v>
      </c>
      <c r="I9" s="148">
        <f t="shared" si="1"/>
        <v>404</v>
      </c>
      <c r="J9" s="64"/>
      <c r="K9" s="65"/>
      <c r="L9" s="126"/>
      <c r="M9" s="126"/>
      <c r="N9" s="127"/>
      <c r="O9" s="126"/>
      <c r="P9" s="127"/>
    </row>
    <row r="10" spans="1:16" s="130" customFormat="1" ht="45" customHeight="1">
      <c r="A10" s="131" t="s">
        <v>9</v>
      </c>
      <c r="B10" s="67" t="s">
        <v>34</v>
      </c>
      <c r="C10" s="68"/>
      <c r="D10" s="131"/>
      <c r="E10" s="132"/>
      <c r="F10" s="129">
        <f>SUM(F11,F23)</f>
        <v>11625.220000000001</v>
      </c>
      <c r="G10" s="129">
        <f>SUM(G11,G23)</f>
        <v>1402.5029999999999</v>
      </c>
      <c r="H10" s="129">
        <f t="shared" ref="H10:I10" si="2">SUM(H11,H23)</f>
        <v>1806.5029999999999</v>
      </c>
      <c r="I10" s="148">
        <f t="shared" si="2"/>
        <v>404</v>
      </c>
      <c r="J10" s="131"/>
      <c r="K10" s="133"/>
      <c r="L10" s="134"/>
      <c r="M10" s="134"/>
      <c r="N10" s="134"/>
      <c r="O10" s="134"/>
      <c r="P10" s="134"/>
    </row>
    <row r="11" spans="1:16" s="139" customFormat="1" ht="33" customHeight="1">
      <c r="A11" s="135" t="s">
        <v>10</v>
      </c>
      <c r="B11" s="136" t="s">
        <v>235</v>
      </c>
      <c r="C11" s="135"/>
      <c r="D11" s="135"/>
      <c r="E11" s="135"/>
      <c r="F11" s="137">
        <f>SUM(F12,F19,F21)</f>
        <v>7790.7110000000002</v>
      </c>
      <c r="G11" s="137">
        <f>SUM(G12,G19,G21)</f>
        <v>55.503</v>
      </c>
      <c r="H11" s="137">
        <f t="shared" ref="H11:I11" si="3">SUM(H12,H19,H21)</f>
        <v>55.503</v>
      </c>
      <c r="I11" s="137">
        <f t="shared" si="3"/>
        <v>0</v>
      </c>
      <c r="J11" s="135"/>
      <c r="K11" s="138"/>
      <c r="L11" s="138"/>
      <c r="M11" s="138"/>
      <c r="N11" s="138"/>
      <c r="O11" s="138"/>
      <c r="P11" s="138"/>
    </row>
    <row r="12" spans="1:16" s="139" customFormat="1" ht="33" customHeight="1">
      <c r="A12" s="135" t="s">
        <v>70</v>
      </c>
      <c r="B12" s="136" t="s">
        <v>236</v>
      </c>
      <c r="C12" s="135"/>
      <c r="D12" s="135"/>
      <c r="E12" s="135"/>
      <c r="F12" s="137">
        <f>SUM(F13:F18)</f>
        <v>5142.6880000000001</v>
      </c>
      <c r="G12" s="137">
        <f>SUM(G13:G18)</f>
        <v>35.481999999999999</v>
      </c>
      <c r="H12" s="137">
        <f t="shared" ref="H12:I12" si="4">SUM(H13:H18)</f>
        <v>35.481999999999999</v>
      </c>
      <c r="I12" s="137">
        <f t="shared" si="4"/>
        <v>0</v>
      </c>
      <c r="J12" s="135"/>
      <c r="K12" s="138"/>
      <c r="L12" s="138"/>
      <c r="M12" s="138"/>
      <c r="N12" s="138"/>
      <c r="O12" s="138"/>
      <c r="P12" s="138"/>
    </row>
    <row r="13" spans="1:16" ht="78.75" customHeight="1">
      <c r="A13" s="140">
        <v>1</v>
      </c>
      <c r="B13" s="141" t="s">
        <v>237</v>
      </c>
      <c r="C13" s="140" t="s">
        <v>238</v>
      </c>
      <c r="D13" s="142" t="s">
        <v>239</v>
      </c>
      <c r="E13" s="140" t="s">
        <v>240</v>
      </c>
      <c r="F13" s="143">
        <v>1016.934</v>
      </c>
      <c r="G13" s="144">
        <v>9.3000000000000007</v>
      </c>
      <c r="H13" s="144">
        <v>9.3000000000000007</v>
      </c>
      <c r="I13" s="144">
        <f>H13-G13</f>
        <v>0</v>
      </c>
      <c r="J13" s="140"/>
      <c r="K13" s="111"/>
      <c r="L13" s="111"/>
      <c r="M13" s="111"/>
      <c r="N13" s="111"/>
      <c r="O13" s="111"/>
      <c r="P13" s="111"/>
    </row>
    <row r="14" spans="1:16" ht="80.25" customHeight="1">
      <c r="A14" s="140">
        <v>2</v>
      </c>
      <c r="B14" s="141" t="s">
        <v>241</v>
      </c>
      <c r="C14" s="140" t="s">
        <v>242</v>
      </c>
      <c r="D14" s="142" t="s">
        <v>239</v>
      </c>
      <c r="E14" s="140" t="s">
        <v>243</v>
      </c>
      <c r="F14" s="143">
        <v>969.024</v>
      </c>
      <c r="G14" s="144">
        <v>9</v>
      </c>
      <c r="H14" s="144">
        <v>9</v>
      </c>
      <c r="I14" s="144">
        <f t="shared" ref="I14:I22" si="5">H14-G14</f>
        <v>0</v>
      </c>
      <c r="J14" s="140"/>
      <c r="K14" s="111"/>
      <c r="L14" s="111"/>
      <c r="M14" s="111"/>
      <c r="N14" s="111"/>
      <c r="O14" s="111"/>
      <c r="P14" s="111"/>
    </row>
    <row r="15" spans="1:16" ht="63.75" customHeight="1">
      <c r="A15" s="140">
        <v>3</v>
      </c>
      <c r="B15" s="141" t="s">
        <v>244</v>
      </c>
      <c r="C15" s="140" t="s">
        <v>245</v>
      </c>
      <c r="D15" s="22">
        <v>2020</v>
      </c>
      <c r="E15" s="140" t="s">
        <v>246</v>
      </c>
      <c r="F15" s="144">
        <v>659.12599999999998</v>
      </c>
      <c r="G15" s="144">
        <v>3.2839999999999998</v>
      </c>
      <c r="H15" s="144">
        <v>3.2839999999999998</v>
      </c>
      <c r="I15" s="144">
        <f t="shared" si="5"/>
        <v>0</v>
      </c>
      <c r="J15" s="140"/>
      <c r="K15" s="111"/>
      <c r="L15" s="111"/>
      <c r="M15" s="111"/>
      <c r="N15" s="111"/>
      <c r="O15" s="111"/>
      <c r="P15" s="111"/>
    </row>
    <row r="16" spans="1:16" ht="80.25" customHeight="1">
      <c r="A16" s="140">
        <v>4</v>
      </c>
      <c r="B16" s="141" t="s">
        <v>247</v>
      </c>
      <c r="C16" s="140" t="s">
        <v>248</v>
      </c>
      <c r="D16" s="22">
        <v>2020</v>
      </c>
      <c r="E16" s="140" t="s">
        <v>249</v>
      </c>
      <c r="F16" s="144">
        <v>783.90499999999997</v>
      </c>
      <c r="G16" s="144">
        <v>3.907</v>
      </c>
      <c r="H16" s="144">
        <v>3.907</v>
      </c>
      <c r="I16" s="144">
        <f t="shared" si="5"/>
        <v>0</v>
      </c>
      <c r="J16" s="140"/>
      <c r="K16" s="111"/>
      <c r="L16" s="111"/>
      <c r="M16" s="111"/>
      <c r="N16" s="111"/>
      <c r="O16" s="111"/>
      <c r="P16" s="111"/>
    </row>
    <row r="17" spans="1:16" ht="74.25" customHeight="1">
      <c r="A17" s="140">
        <v>5</v>
      </c>
      <c r="B17" s="141" t="s">
        <v>250</v>
      </c>
      <c r="C17" s="140" t="s">
        <v>251</v>
      </c>
      <c r="D17" s="22" t="s">
        <v>239</v>
      </c>
      <c r="E17" s="140" t="s">
        <v>252</v>
      </c>
      <c r="F17" s="144">
        <v>913.91099999999994</v>
      </c>
      <c r="G17" s="144">
        <v>5.3280000000000003</v>
      </c>
      <c r="H17" s="144">
        <v>5.3280000000000003</v>
      </c>
      <c r="I17" s="144">
        <f t="shared" si="5"/>
        <v>0</v>
      </c>
      <c r="J17" s="140"/>
      <c r="K17" s="111"/>
      <c r="L17" s="111"/>
      <c r="M17" s="111"/>
      <c r="N17" s="111"/>
      <c r="O17" s="111"/>
      <c r="P17" s="111"/>
    </row>
    <row r="18" spans="1:16" ht="74.25" customHeight="1">
      <c r="A18" s="140">
        <v>6</v>
      </c>
      <c r="B18" s="141" t="s">
        <v>253</v>
      </c>
      <c r="C18" s="140" t="s">
        <v>254</v>
      </c>
      <c r="D18" s="22" t="s">
        <v>239</v>
      </c>
      <c r="E18" s="140" t="s">
        <v>255</v>
      </c>
      <c r="F18" s="144">
        <v>799.78800000000001</v>
      </c>
      <c r="G18" s="144">
        <v>4.6630000000000003</v>
      </c>
      <c r="H18" s="144">
        <v>4.6630000000000003</v>
      </c>
      <c r="I18" s="144">
        <f t="shared" si="5"/>
        <v>0</v>
      </c>
      <c r="J18" s="140"/>
      <c r="K18" s="111"/>
      <c r="L18" s="111"/>
      <c r="M18" s="111"/>
      <c r="N18" s="111"/>
      <c r="O18" s="111"/>
      <c r="P18" s="111"/>
    </row>
    <row r="19" spans="1:16" s="139" customFormat="1" ht="36" customHeight="1">
      <c r="A19" s="135" t="s">
        <v>256</v>
      </c>
      <c r="B19" s="136" t="s">
        <v>124</v>
      </c>
      <c r="C19" s="135"/>
      <c r="D19" s="135"/>
      <c r="E19" s="135"/>
      <c r="F19" s="137">
        <f>SUM(F20)</f>
        <v>1554.1310000000001</v>
      </c>
      <c r="G19" s="137">
        <f>SUM(G20)</f>
        <v>14.228999999999999</v>
      </c>
      <c r="H19" s="137">
        <f t="shared" ref="H19:I19" si="6">SUM(H20)</f>
        <v>14.228999999999999</v>
      </c>
      <c r="I19" s="137">
        <f t="shared" si="6"/>
        <v>0</v>
      </c>
      <c r="J19" s="135"/>
      <c r="K19" s="138"/>
      <c r="L19" s="138"/>
      <c r="M19" s="138"/>
      <c r="N19" s="138"/>
      <c r="O19" s="138"/>
      <c r="P19" s="138"/>
    </row>
    <row r="20" spans="1:16" ht="48" customHeight="1">
      <c r="A20" s="140">
        <v>1</v>
      </c>
      <c r="B20" s="141" t="s">
        <v>257</v>
      </c>
      <c r="C20" s="140" t="s">
        <v>258</v>
      </c>
      <c r="D20" s="22" t="s">
        <v>239</v>
      </c>
      <c r="E20" s="140" t="s">
        <v>259</v>
      </c>
      <c r="F20" s="144">
        <v>1554.1310000000001</v>
      </c>
      <c r="G20" s="144">
        <v>14.228999999999999</v>
      </c>
      <c r="H20" s="144">
        <v>14.228999999999999</v>
      </c>
      <c r="I20" s="144">
        <f t="shared" si="5"/>
        <v>0</v>
      </c>
      <c r="J20" s="140"/>
      <c r="K20" s="111"/>
      <c r="L20" s="111"/>
      <c r="M20" s="111"/>
      <c r="N20" s="111"/>
      <c r="O20" s="111"/>
      <c r="P20" s="111"/>
    </row>
    <row r="21" spans="1:16" s="139" customFormat="1" ht="32.25" customHeight="1">
      <c r="A21" s="135" t="s">
        <v>260</v>
      </c>
      <c r="B21" s="136" t="s">
        <v>261</v>
      </c>
      <c r="C21" s="135"/>
      <c r="D21" s="135"/>
      <c r="E21" s="135"/>
      <c r="F21" s="137">
        <f>SUM(F22)</f>
        <v>1093.8920000000001</v>
      </c>
      <c r="G21" s="137">
        <f>SUM(G22)</f>
        <v>5.7919999999999998</v>
      </c>
      <c r="H21" s="137">
        <f t="shared" ref="H21:I21" si="7">SUM(H22)</f>
        <v>5.7919999999999998</v>
      </c>
      <c r="I21" s="137">
        <f t="shared" si="7"/>
        <v>0</v>
      </c>
      <c r="J21" s="135"/>
      <c r="K21" s="138"/>
      <c r="L21" s="138"/>
      <c r="M21" s="138"/>
      <c r="N21" s="138"/>
      <c r="O21" s="138"/>
      <c r="P21" s="138"/>
    </row>
    <row r="22" spans="1:16" ht="44.25" customHeight="1">
      <c r="A22" s="140">
        <v>1</v>
      </c>
      <c r="B22" s="141" t="s">
        <v>262</v>
      </c>
      <c r="C22" s="140" t="s">
        <v>263</v>
      </c>
      <c r="D22" s="22" t="s">
        <v>264</v>
      </c>
      <c r="E22" s="140" t="s">
        <v>265</v>
      </c>
      <c r="F22" s="144">
        <v>1093.8920000000001</v>
      </c>
      <c r="G22" s="144">
        <v>5.7919999999999998</v>
      </c>
      <c r="H22" s="144">
        <v>5.7919999999999998</v>
      </c>
      <c r="I22" s="144">
        <f t="shared" si="5"/>
        <v>0</v>
      </c>
      <c r="J22" s="140"/>
      <c r="K22" s="111"/>
      <c r="L22" s="111"/>
      <c r="M22" s="111"/>
      <c r="N22" s="111"/>
      <c r="O22" s="111"/>
      <c r="P22" s="111"/>
    </row>
    <row r="23" spans="1:16" s="139" customFormat="1" ht="33.75" customHeight="1">
      <c r="A23" s="135" t="s">
        <v>20</v>
      </c>
      <c r="B23" s="136" t="s">
        <v>60</v>
      </c>
      <c r="C23" s="135"/>
      <c r="D23" s="135"/>
      <c r="E23" s="135"/>
      <c r="F23" s="137">
        <f>SUM(F24,F29)</f>
        <v>3834.509</v>
      </c>
      <c r="G23" s="137">
        <f>SUM(G24,G29)</f>
        <v>1347</v>
      </c>
      <c r="H23" s="137">
        <f t="shared" ref="H23:I23" si="8">SUM(H24,H29)</f>
        <v>1751</v>
      </c>
      <c r="I23" s="150">
        <f t="shared" si="8"/>
        <v>404</v>
      </c>
      <c r="J23" s="135"/>
      <c r="K23" s="138"/>
      <c r="L23" s="138"/>
      <c r="M23" s="138"/>
      <c r="N23" s="138"/>
      <c r="O23" s="138"/>
      <c r="P23" s="138"/>
    </row>
    <row r="24" spans="1:16" s="139" customFormat="1" ht="30.75" customHeight="1">
      <c r="A24" s="135" t="s">
        <v>266</v>
      </c>
      <c r="B24" s="136" t="s">
        <v>61</v>
      </c>
      <c r="C24" s="135"/>
      <c r="D24" s="135"/>
      <c r="E24" s="135"/>
      <c r="F24" s="137">
        <f>SUM(F25:F28)</f>
        <v>3414.509</v>
      </c>
      <c r="G24" s="137">
        <f t="shared" ref="G24:I24" si="9">SUM(G25:G28)</f>
        <v>1257</v>
      </c>
      <c r="H24" s="137">
        <f t="shared" si="9"/>
        <v>1661</v>
      </c>
      <c r="I24" s="150">
        <f t="shared" si="9"/>
        <v>404</v>
      </c>
      <c r="J24" s="135"/>
      <c r="K24" s="138"/>
      <c r="L24" s="138"/>
      <c r="M24" s="138"/>
      <c r="N24" s="138"/>
      <c r="O24" s="138"/>
      <c r="P24" s="138"/>
    </row>
    <row r="25" spans="1:16" ht="52.5" customHeight="1">
      <c r="A25" s="140">
        <v>1</v>
      </c>
      <c r="B25" s="141" t="s">
        <v>267</v>
      </c>
      <c r="C25" s="140" t="s">
        <v>268</v>
      </c>
      <c r="D25" s="22" t="s">
        <v>62</v>
      </c>
      <c r="E25" s="140" t="s">
        <v>269</v>
      </c>
      <c r="F25" s="144">
        <v>693.51099999999997</v>
      </c>
      <c r="G25" s="144">
        <v>341</v>
      </c>
      <c r="H25" s="144">
        <v>341</v>
      </c>
      <c r="I25" s="144">
        <f t="shared" ref="I25:I31" si="10">H25-G25</f>
        <v>0</v>
      </c>
      <c r="J25" s="140"/>
      <c r="K25" s="111"/>
      <c r="L25" s="111"/>
      <c r="M25" s="111"/>
      <c r="N25" s="111"/>
      <c r="O25" s="111"/>
      <c r="P25" s="111"/>
    </row>
    <row r="26" spans="1:16" ht="52.5" customHeight="1">
      <c r="A26" s="140">
        <v>2</v>
      </c>
      <c r="B26" s="141" t="s">
        <v>270</v>
      </c>
      <c r="C26" s="140" t="s">
        <v>271</v>
      </c>
      <c r="D26" s="22" t="s">
        <v>272</v>
      </c>
      <c r="E26" s="140" t="s">
        <v>273</v>
      </c>
      <c r="F26" s="144">
        <v>795.99800000000005</v>
      </c>
      <c r="G26" s="144">
        <v>358</v>
      </c>
      <c r="H26" s="144">
        <v>358</v>
      </c>
      <c r="I26" s="144">
        <f t="shared" si="10"/>
        <v>0</v>
      </c>
      <c r="J26" s="140"/>
      <c r="K26" s="111"/>
      <c r="L26" s="111"/>
      <c r="M26" s="111"/>
      <c r="N26" s="111"/>
      <c r="O26" s="111"/>
      <c r="P26" s="111"/>
    </row>
    <row r="27" spans="1:16" ht="52.5" customHeight="1">
      <c r="A27" s="140">
        <v>3</v>
      </c>
      <c r="B27" s="141" t="s">
        <v>274</v>
      </c>
      <c r="C27" s="140" t="s">
        <v>275</v>
      </c>
      <c r="D27" s="22" t="s">
        <v>264</v>
      </c>
      <c r="E27" s="140" t="s">
        <v>276</v>
      </c>
      <c r="F27" s="144">
        <v>1115</v>
      </c>
      <c r="G27" s="144">
        <v>558</v>
      </c>
      <c r="H27" s="144">
        <v>558</v>
      </c>
      <c r="I27" s="144">
        <f t="shared" si="10"/>
        <v>0</v>
      </c>
      <c r="J27" s="140"/>
      <c r="K27" s="111"/>
      <c r="L27" s="111"/>
      <c r="M27" s="111"/>
      <c r="N27" s="111"/>
      <c r="O27" s="111"/>
      <c r="P27" s="111"/>
    </row>
    <row r="28" spans="1:16" s="62" customFormat="1" ht="52.5" customHeight="1">
      <c r="A28" s="140">
        <v>4</v>
      </c>
      <c r="B28" s="70" t="s">
        <v>64</v>
      </c>
      <c r="C28" s="69" t="s">
        <v>65</v>
      </c>
      <c r="D28" s="72" t="s">
        <v>62</v>
      </c>
      <c r="E28" s="69" t="s">
        <v>66</v>
      </c>
      <c r="F28" s="71">
        <v>810</v>
      </c>
      <c r="G28" s="71">
        <v>0</v>
      </c>
      <c r="H28" s="71">
        <v>404</v>
      </c>
      <c r="I28" s="149">
        <f t="shared" si="10"/>
        <v>404</v>
      </c>
      <c r="J28" s="69"/>
      <c r="K28" s="61"/>
      <c r="L28" s="61"/>
      <c r="M28" s="61"/>
      <c r="N28" s="61"/>
    </row>
    <row r="29" spans="1:16" s="145" customFormat="1" ht="35.25" customHeight="1">
      <c r="A29" s="135" t="s">
        <v>277</v>
      </c>
      <c r="B29" s="136" t="s">
        <v>124</v>
      </c>
      <c r="C29" s="135"/>
      <c r="D29" s="135"/>
      <c r="E29" s="135"/>
      <c r="F29" s="137">
        <f>SUM(F30)</f>
        <v>420</v>
      </c>
      <c r="G29" s="137">
        <f>SUM(G30)</f>
        <v>90</v>
      </c>
      <c r="H29" s="137">
        <f t="shared" ref="H29:I29" si="11">SUM(H30)</f>
        <v>90</v>
      </c>
      <c r="I29" s="137">
        <f t="shared" si="11"/>
        <v>0</v>
      </c>
      <c r="J29" s="135"/>
      <c r="K29" s="138"/>
      <c r="L29" s="138"/>
      <c r="M29" s="138"/>
      <c r="N29" s="138"/>
      <c r="O29" s="138"/>
      <c r="P29" s="138"/>
    </row>
    <row r="30" spans="1:16" ht="53.25" customHeight="1">
      <c r="A30" s="140">
        <v>1</v>
      </c>
      <c r="B30" s="141" t="s">
        <v>278</v>
      </c>
      <c r="C30" s="140" t="s">
        <v>279</v>
      </c>
      <c r="D30" s="22" t="s">
        <v>264</v>
      </c>
      <c r="E30" s="140" t="s">
        <v>280</v>
      </c>
      <c r="F30" s="144">
        <v>420</v>
      </c>
      <c r="G30" s="144">
        <v>90</v>
      </c>
      <c r="H30" s="144">
        <v>90</v>
      </c>
      <c r="I30" s="144">
        <f t="shared" si="10"/>
        <v>0</v>
      </c>
      <c r="J30" s="140"/>
      <c r="K30" s="111"/>
      <c r="L30" s="111"/>
      <c r="M30" s="111"/>
      <c r="N30" s="111"/>
      <c r="O30" s="111"/>
      <c r="P30" s="111"/>
    </row>
    <row r="31" spans="1:16" s="128" customFormat="1" ht="44.25" customHeight="1">
      <c r="A31" s="146" t="s">
        <v>11</v>
      </c>
      <c r="B31" s="66" t="s">
        <v>69</v>
      </c>
      <c r="C31" s="63"/>
      <c r="D31" s="124"/>
      <c r="E31" s="124"/>
      <c r="F31" s="125"/>
      <c r="G31" s="125">
        <v>6097.4970000000003</v>
      </c>
      <c r="H31" s="125">
        <v>0</v>
      </c>
      <c r="I31" s="148">
        <f t="shared" si="10"/>
        <v>-6097.4970000000003</v>
      </c>
      <c r="J31" s="147"/>
      <c r="K31" s="65"/>
      <c r="L31" s="126"/>
      <c r="M31" s="126"/>
      <c r="N31" s="127"/>
      <c r="O31" s="126"/>
      <c r="P31" s="127"/>
    </row>
  </sheetData>
  <mergeCells count="13">
    <mergeCell ref="K5:K6"/>
    <mergeCell ref="H5:H6"/>
    <mergeCell ref="I5:I6"/>
    <mergeCell ref="A1:J1"/>
    <mergeCell ref="A2:J2"/>
    <mergeCell ref="A3:J3"/>
    <mergeCell ref="A5:A6"/>
    <mergeCell ref="B5:B6"/>
    <mergeCell ref="C5:C6"/>
    <mergeCell ref="D5:D6"/>
    <mergeCell ref="E5:F5"/>
    <mergeCell ref="G5:G6"/>
    <mergeCell ref="J5:J6"/>
  </mergeCells>
  <printOptions horizontalCentered="1"/>
  <pageMargins left="0.39370078740157483" right="0.39370078740157483" top="0.39370078740157483" bottom="0.39370078740157483" header="0.19685039370078741" footer="0.19685039370078741"/>
  <pageSetup paperSize="9" scale="58" fitToHeight="0" orientation="landscape" r:id="rId1"/>
  <headerFooter>
    <oddFooter>&amp;C&amp;P/&amp;N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5"/>
  <sheetViews>
    <sheetView view="pageBreakPreview" zoomScale="60" zoomScaleNormal="50" workbookViewId="0">
      <selection activeCell="A3" sqref="A3:R3"/>
    </sheetView>
  </sheetViews>
  <sheetFormatPr defaultColWidth="11.42578125" defaultRowHeight="12.75"/>
  <cols>
    <col min="1" max="1" width="8.7109375" style="152" customWidth="1"/>
    <col min="2" max="2" width="50.7109375" style="152" customWidth="1"/>
    <col min="3" max="6" width="20.7109375" style="152" customWidth="1"/>
    <col min="7" max="7" width="22.7109375" style="152" customWidth="1"/>
    <col min="8" max="13" width="20.7109375" style="152" customWidth="1"/>
    <col min="14" max="15" width="20.7109375" style="152" hidden="1" customWidth="1"/>
    <col min="16" max="17" width="20.7109375" style="152" customWidth="1"/>
    <col min="18" max="18" width="30.7109375" style="152" customWidth="1"/>
    <col min="19" max="16384" width="11.42578125" style="152"/>
  </cols>
  <sheetData>
    <row r="1" spans="1:25" ht="36" customHeight="1">
      <c r="A1" s="234" t="s">
        <v>333</v>
      </c>
      <c r="B1" s="234"/>
      <c r="C1" s="234"/>
      <c r="D1" s="234"/>
      <c r="E1" s="234"/>
      <c r="F1" s="234"/>
      <c r="G1" s="234"/>
      <c r="H1" s="234"/>
      <c r="I1" s="234"/>
      <c r="J1" s="234"/>
      <c r="K1" s="234"/>
      <c r="L1" s="234"/>
      <c r="M1" s="234"/>
      <c r="N1" s="234"/>
      <c r="O1" s="234"/>
      <c r="P1" s="234"/>
      <c r="Q1" s="234"/>
      <c r="R1" s="234"/>
      <c r="S1" s="151"/>
      <c r="T1" s="151"/>
      <c r="U1" s="151"/>
      <c r="V1" s="151"/>
      <c r="W1" s="151"/>
      <c r="X1" s="151"/>
      <c r="Y1" s="151"/>
    </row>
    <row r="2" spans="1:25" ht="56.25" customHeight="1">
      <c r="A2" s="235" t="s">
        <v>339</v>
      </c>
      <c r="B2" s="235"/>
      <c r="C2" s="235"/>
      <c r="D2" s="235"/>
      <c r="E2" s="235"/>
      <c r="F2" s="235"/>
      <c r="G2" s="235"/>
      <c r="H2" s="235"/>
      <c r="I2" s="235"/>
      <c r="J2" s="235"/>
      <c r="K2" s="235"/>
      <c r="L2" s="235"/>
      <c r="M2" s="235"/>
      <c r="N2" s="235"/>
      <c r="O2" s="235"/>
      <c r="P2" s="235"/>
      <c r="Q2" s="235"/>
      <c r="R2" s="235"/>
      <c r="S2" s="153"/>
      <c r="T2" s="153"/>
      <c r="U2" s="153"/>
      <c r="V2" s="153"/>
      <c r="W2" s="153"/>
      <c r="X2" s="153"/>
      <c r="Y2" s="153"/>
    </row>
    <row r="3" spans="1:25" ht="42" customHeight="1">
      <c r="A3" s="236" t="str">
        <f>'1. CĐNS'!A3</f>
        <v>(Ban hành kèm theo Nghị quyết số …….../NQ-HĐND ngày  ………./01/2022 của Hội đồng nhân dân tỉnh)</v>
      </c>
      <c r="B3" s="236"/>
      <c r="C3" s="236"/>
      <c r="D3" s="236"/>
      <c r="E3" s="236"/>
      <c r="F3" s="236"/>
      <c r="G3" s="236"/>
      <c r="H3" s="236"/>
      <c r="I3" s="236"/>
      <c r="J3" s="236"/>
      <c r="K3" s="236"/>
      <c r="L3" s="236"/>
      <c r="M3" s="236"/>
      <c r="N3" s="236"/>
      <c r="O3" s="236"/>
      <c r="P3" s="236"/>
      <c r="Q3" s="236"/>
      <c r="R3" s="236"/>
      <c r="S3" s="154"/>
      <c r="T3" s="154"/>
      <c r="U3" s="154"/>
      <c r="V3" s="154"/>
      <c r="W3" s="154"/>
      <c r="X3" s="154"/>
      <c r="Y3" s="154"/>
    </row>
    <row r="4" spans="1:25" ht="37.5" customHeight="1">
      <c r="A4" s="237" t="s">
        <v>282</v>
      </c>
      <c r="B4" s="237"/>
      <c r="C4" s="237"/>
      <c r="D4" s="237"/>
      <c r="E4" s="237"/>
      <c r="F4" s="237"/>
      <c r="G4" s="237"/>
      <c r="H4" s="237"/>
      <c r="I4" s="237"/>
      <c r="J4" s="237"/>
      <c r="K4" s="237"/>
      <c r="L4" s="237"/>
      <c r="M4" s="237"/>
      <c r="N4" s="237"/>
      <c r="O4" s="237"/>
      <c r="P4" s="237"/>
      <c r="Q4" s="237"/>
      <c r="R4" s="237"/>
      <c r="S4" s="153"/>
      <c r="T4" s="153"/>
      <c r="U4" s="153"/>
      <c r="V4" s="153"/>
      <c r="W4" s="153"/>
      <c r="X4" s="153"/>
      <c r="Y4" s="153"/>
    </row>
    <row r="5" spans="1:25" ht="27.75" customHeight="1">
      <c r="A5" s="238" t="s">
        <v>2</v>
      </c>
      <c r="B5" s="230" t="s">
        <v>24</v>
      </c>
      <c r="C5" s="232" t="s">
        <v>283</v>
      </c>
      <c r="D5" s="230" t="s">
        <v>25</v>
      </c>
      <c r="E5" s="230" t="s">
        <v>284</v>
      </c>
      <c r="F5" s="230" t="s">
        <v>285</v>
      </c>
      <c r="G5" s="240" t="s">
        <v>286</v>
      </c>
      <c r="H5" s="241"/>
      <c r="I5" s="242"/>
      <c r="J5" s="230" t="s">
        <v>4</v>
      </c>
      <c r="K5" s="231"/>
      <c r="L5" s="230" t="s">
        <v>5</v>
      </c>
      <c r="M5" s="231"/>
      <c r="N5" s="230" t="s">
        <v>287</v>
      </c>
      <c r="O5" s="230" t="s">
        <v>288</v>
      </c>
      <c r="P5" s="230" t="s">
        <v>28</v>
      </c>
      <c r="Q5" s="231"/>
      <c r="R5" s="230" t="s">
        <v>6</v>
      </c>
      <c r="S5" s="155"/>
      <c r="T5" s="155"/>
      <c r="U5" s="155"/>
      <c r="V5" s="155"/>
      <c r="W5" s="155"/>
      <c r="X5" s="155"/>
      <c r="Y5" s="155"/>
    </row>
    <row r="6" spans="1:25" ht="27.75" customHeight="1">
      <c r="A6" s="238"/>
      <c r="B6" s="230"/>
      <c r="C6" s="239"/>
      <c r="D6" s="230"/>
      <c r="E6" s="230"/>
      <c r="F6" s="230"/>
      <c r="G6" s="243"/>
      <c r="H6" s="244"/>
      <c r="I6" s="245"/>
      <c r="J6" s="231"/>
      <c r="K6" s="231"/>
      <c r="L6" s="231"/>
      <c r="M6" s="231"/>
      <c r="N6" s="230"/>
      <c r="O6" s="230"/>
      <c r="P6" s="231"/>
      <c r="Q6" s="231"/>
      <c r="R6" s="230"/>
      <c r="S6" s="155"/>
      <c r="T6" s="155"/>
      <c r="U6" s="155"/>
      <c r="V6" s="155"/>
      <c r="W6" s="155"/>
      <c r="X6" s="155"/>
      <c r="Y6" s="155"/>
    </row>
    <row r="7" spans="1:25" ht="27.75" customHeight="1">
      <c r="A7" s="238"/>
      <c r="B7" s="230"/>
      <c r="C7" s="239"/>
      <c r="D7" s="230"/>
      <c r="E7" s="230"/>
      <c r="F7" s="230"/>
      <c r="G7" s="232" t="s">
        <v>289</v>
      </c>
      <c r="H7" s="230" t="s">
        <v>290</v>
      </c>
      <c r="I7" s="230"/>
      <c r="J7" s="230" t="s">
        <v>291</v>
      </c>
      <c r="K7" s="232" t="s">
        <v>292</v>
      </c>
      <c r="L7" s="230" t="s">
        <v>291</v>
      </c>
      <c r="M7" s="232" t="s">
        <v>292</v>
      </c>
      <c r="N7" s="230"/>
      <c r="O7" s="230"/>
      <c r="P7" s="230" t="s">
        <v>291</v>
      </c>
      <c r="Q7" s="232" t="s">
        <v>292</v>
      </c>
      <c r="R7" s="230"/>
      <c r="S7" s="155"/>
      <c r="T7" s="155"/>
      <c r="U7" s="155"/>
      <c r="V7" s="155"/>
      <c r="W7" s="155"/>
      <c r="X7" s="155"/>
      <c r="Y7" s="155"/>
    </row>
    <row r="8" spans="1:25" ht="27.75" customHeight="1">
      <c r="A8" s="238"/>
      <c r="B8" s="230"/>
      <c r="C8" s="239"/>
      <c r="D8" s="230"/>
      <c r="E8" s="230"/>
      <c r="F8" s="230"/>
      <c r="G8" s="239"/>
      <c r="H8" s="232" t="s">
        <v>293</v>
      </c>
      <c r="I8" s="232" t="s">
        <v>294</v>
      </c>
      <c r="J8" s="230"/>
      <c r="K8" s="239"/>
      <c r="L8" s="230"/>
      <c r="M8" s="239"/>
      <c r="N8" s="230"/>
      <c r="O8" s="230"/>
      <c r="P8" s="230"/>
      <c r="Q8" s="239"/>
      <c r="R8" s="230"/>
      <c r="S8" s="155"/>
      <c r="T8" s="155"/>
      <c r="U8" s="155"/>
      <c r="V8" s="155"/>
      <c r="W8" s="155"/>
      <c r="X8" s="155"/>
      <c r="Y8" s="155"/>
    </row>
    <row r="9" spans="1:25" ht="57.75" customHeight="1">
      <c r="A9" s="238"/>
      <c r="B9" s="230"/>
      <c r="C9" s="233"/>
      <c r="D9" s="230"/>
      <c r="E9" s="230"/>
      <c r="F9" s="230"/>
      <c r="G9" s="233"/>
      <c r="H9" s="233"/>
      <c r="I9" s="233"/>
      <c r="J9" s="230"/>
      <c r="K9" s="233"/>
      <c r="L9" s="230"/>
      <c r="M9" s="233"/>
      <c r="N9" s="230"/>
      <c r="O9" s="230"/>
      <c r="P9" s="230"/>
      <c r="Q9" s="233"/>
      <c r="R9" s="230"/>
      <c r="S9" s="155">
        <f>COUNTA(S10:S23)</f>
        <v>8</v>
      </c>
      <c r="T9" s="155"/>
      <c r="U9" s="155"/>
      <c r="V9" s="155"/>
      <c r="W9" s="155"/>
      <c r="X9" s="155"/>
      <c r="Y9" s="155"/>
    </row>
    <row r="10" spans="1:25" s="161" customFormat="1" ht="52.5" customHeight="1">
      <c r="A10" s="156"/>
      <c r="B10" s="157" t="s">
        <v>7</v>
      </c>
      <c r="C10" s="157"/>
      <c r="D10" s="158"/>
      <c r="E10" s="158"/>
      <c r="F10" s="158"/>
      <c r="G10" s="158"/>
      <c r="H10" s="159">
        <f>SUM(H11,H17,H21)</f>
        <v>5859127</v>
      </c>
      <c r="I10" s="159">
        <f t="shared" ref="I10:Q10" si="0">SUM(I11,I17,I21)</f>
        <v>3939630</v>
      </c>
      <c r="J10" s="159">
        <f t="shared" si="0"/>
        <v>670241</v>
      </c>
      <c r="K10" s="159">
        <f t="shared" si="0"/>
        <v>21817</v>
      </c>
      <c r="L10" s="159">
        <f t="shared" si="0"/>
        <v>670241</v>
      </c>
      <c r="M10" s="159">
        <f t="shared" si="0"/>
        <v>21817</v>
      </c>
      <c r="N10" s="159">
        <f t="shared" si="0"/>
        <v>135965</v>
      </c>
      <c r="O10" s="159">
        <f t="shared" si="0"/>
        <v>135965</v>
      </c>
      <c r="P10" s="159">
        <f t="shared" si="0"/>
        <v>0</v>
      </c>
      <c r="Q10" s="159">
        <f t="shared" si="0"/>
        <v>0</v>
      </c>
      <c r="R10" s="158"/>
      <c r="S10" s="160">
        <f>128465-93000-O13-O14-O15</f>
        <v>-7500</v>
      </c>
      <c r="T10" s="160">
        <f>O10-N10</f>
        <v>0</v>
      </c>
      <c r="U10" s="160"/>
      <c r="V10" s="160"/>
      <c r="W10" s="160"/>
      <c r="X10" s="160"/>
      <c r="Y10" s="160"/>
    </row>
    <row r="11" spans="1:25" s="166" customFormat="1" ht="80.25" customHeight="1">
      <c r="A11" s="162" t="s">
        <v>8</v>
      </c>
      <c r="B11" s="163" t="s">
        <v>295</v>
      </c>
      <c r="C11" s="163"/>
      <c r="D11" s="164"/>
      <c r="E11" s="164"/>
      <c r="F11" s="164"/>
      <c r="G11" s="164"/>
      <c r="H11" s="159">
        <f>SUM(H12)</f>
        <v>2290211</v>
      </c>
      <c r="I11" s="159">
        <f t="shared" ref="I11:Q11" si="1">SUM(I12)</f>
        <v>1677500</v>
      </c>
      <c r="J11" s="159">
        <f t="shared" si="1"/>
        <v>225000</v>
      </c>
      <c r="K11" s="159">
        <f t="shared" si="1"/>
        <v>0</v>
      </c>
      <c r="L11" s="159">
        <f t="shared" si="1"/>
        <v>270635</v>
      </c>
      <c r="M11" s="159">
        <f t="shared" si="1"/>
        <v>0</v>
      </c>
      <c r="N11" s="159">
        <f t="shared" si="1"/>
        <v>88600</v>
      </c>
      <c r="O11" s="159">
        <f t="shared" si="1"/>
        <v>42965</v>
      </c>
      <c r="P11" s="159">
        <f t="shared" si="1"/>
        <v>45635</v>
      </c>
      <c r="Q11" s="159">
        <f t="shared" si="1"/>
        <v>0</v>
      </c>
      <c r="R11" s="164"/>
      <c r="S11" s="165"/>
      <c r="T11" s="165"/>
      <c r="U11" s="165"/>
      <c r="V11" s="165"/>
      <c r="W11" s="165"/>
      <c r="X11" s="165"/>
      <c r="Y11" s="165"/>
    </row>
    <row r="12" spans="1:25" s="166" customFormat="1" ht="50.25" customHeight="1">
      <c r="A12" s="167" t="s">
        <v>9</v>
      </c>
      <c r="B12" s="163" t="s">
        <v>60</v>
      </c>
      <c r="C12" s="163"/>
      <c r="D12" s="168"/>
      <c r="E12" s="168"/>
      <c r="F12" s="168"/>
      <c r="G12" s="168"/>
      <c r="H12" s="159">
        <f>SUM(H13:H16)</f>
        <v>2290211</v>
      </c>
      <c r="I12" s="159">
        <f t="shared" ref="I12:Q12" si="2">SUM(I13:I16)</f>
        <v>1677500</v>
      </c>
      <c r="J12" s="159">
        <f t="shared" si="2"/>
        <v>225000</v>
      </c>
      <c r="K12" s="159">
        <f t="shared" si="2"/>
        <v>0</v>
      </c>
      <c r="L12" s="159">
        <f t="shared" si="2"/>
        <v>270635</v>
      </c>
      <c r="M12" s="159">
        <f t="shared" si="2"/>
        <v>0</v>
      </c>
      <c r="N12" s="159">
        <f t="shared" si="2"/>
        <v>88600</v>
      </c>
      <c r="O12" s="159">
        <f t="shared" si="2"/>
        <v>42965</v>
      </c>
      <c r="P12" s="159">
        <f t="shared" si="2"/>
        <v>45635</v>
      </c>
      <c r="Q12" s="159">
        <f t="shared" si="2"/>
        <v>0</v>
      </c>
      <c r="R12" s="169"/>
      <c r="S12" s="153"/>
      <c r="T12" s="153"/>
      <c r="U12" s="153"/>
      <c r="V12" s="153"/>
      <c r="W12" s="153"/>
      <c r="X12" s="153"/>
      <c r="Y12" s="153"/>
    </row>
    <row r="13" spans="1:25" s="166" customFormat="1" ht="150" customHeight="1">
      <c r="A13" s="170" t="s">
        <v>296</v>
      </c>
      <c r="B13" s="171" t="s">
        <v>297</v>
      </c>
      <c r="C13" s="171"/>
      <c r="D13" s="168" t="s">
        <v>83</v>
      </c>
      <c r="E13" s="172" t="s">
        <v>298</v>
      </c>
      <c r="F13" s="172" t="s">
        <v>299</v>
      </c>
      <c r="G13" s="168" t="s">
        <v>300</v>
      </c>
      <c r="H13" s="173">
        <v>103902</v>
      </c>
      <c r="I13" s="173">
        <v>75000</v>
      </c>
      <c r="J13" s="173">
        <v>25000</v>
      </c>
      <c r="K13" s="173"/>
      <c r="L13" s="173">
        <f>J13-6465</f>
        <v>18535</v>
      </c>
      <c r="M13" s="173"/>
      <c r="N13" s="173"/>
      <c r="O13" s="173">
        <f>J13-L13</f>
        <v>6465</v>
      </c>
      <c r="P13" s="174">
        <f>L13-J13</f>
        <v>-6465</v>
      </c>
      <c r="Q13" s="173"/>
      <c r="R13" s="175"/>
      <c r="S13" s="153" t="s">
        <v>301</v>
      </c>
      <c r="T13" s="153"/>
      <c r="U13" s="153"/>
      <c r="V13" s="153"/>
      <c r="W13" s="153"/>
      <c r="X13" s="153"/>
      <c r="Y13" s="153"/>
    </row>
    <row r="14" spans="1:25" s="166" customFormat="1" ht="165" customHeight="1">
      <c r="A14" s="170" t="s">
        <v>302</v>
      </c>
      <c r="B14" s="176" t="s">
        <v>303</v>
      </c>
      <c r="C14" s="176"/>
      <c r="D14" s="172" t="s">
        <v>304</v>
      </c>
      <c r="E14" s="172" t="s">
        <v>305</v>
      </c>
      <c r="F14" s="172" t="s">
        <v>306</v>
      </c>
      <c r="G14" s="177" t="s">
        <v>307</v>
      </c>
      <c r="H14" s="178">
        <v>635270</v>
      </c>
      <c r="I14" s="178">
        <v>430500</v>
      </c>
      <c r="J14" s="179">
        <v>80000</v>
      </c>
      <c r="K14" s="180"/>
      <c r="L14" s="179">
        <v>72500</v>
      </c>
      <c r="M14" s="180"/>
      <c r="N14" s="180"/>
      <c r="O14" s="173">
        <f>J14-L14</f>
        <v>7500</v>
      </c>
      <c r="P14" s="174">
        <f t="shared" ref="P14:P16" si="3">L14-J14</f>
        <v>-7500</v>
      </c>
      <c r="Q14" s="180"/>
      <c r="R14" s="175"/>
      <c r="S14" s="153" t="s">
        <v>301</v>
      </c>
      <c r="T14" s="153"/>
      <c r="U14" s="153"/>
      <c r="V14" s="153"/>
      <c r="W14" s="153"/>
      <c r="X14" s="153"/>
      <c r="Y14" s="153"/>
    </row>
    <row r="15" spans="1:25" s="166" customFormat="1" ht="182.1" customHeight="1">
      <c r="A15" s="170" t="s">
        <v>308</v>
      </c>
      <c r="B15" s="171" t="s">
        <v>309</v>
      </c>
      <c r="C15" s="171"/>
      <c r="D15" s="168" t="s">
        <v>310</v>
      </c>
      <c r="E15" s="172" t="s">
        <v>311</v>
      </c>
      <c r="F15" s="172" t="s">
        <v>312</v>
      </c>
      <c r="G15" s="168" t="s">
        <v>313</v>
      </c>
      <c r="H15" s="178">
        <v>93039</v>
      </c>
      <c r="I15" s="178">
        <v>67000</v>
      </c>
      <c r="J15" s="173">
        <v>30000</v>
      </c>
      <c r="K15" s="173"/>
      <c r="L15" s="173">
        <v>1000</v>
      </c>
      <c r="M15" s="173"/>
      <c r="N15" s="173"/>
      <c r="O15" s="173">
        <f>J15-L15</f>
        <v>29000</v>
      </c>
      <c r="P15" s="174">
        <f t="shared" si="3"/>
        <v>-29000</v>
      </c>
      <c r="Q15" s="173"/>
      <c r="R15" s="175"/>
      <c r="S15" s="153" t="s">
        <v>301</v>
      </c>
      <c r="T15" s="153"/>
      <c r="U15" s="153"/>
      <c r="V15" s="153"/>
      <c r="W15" s="153"/>
      <c r="X15" s="153"/>
      <c r="Y15" s="153"/>
    </row>
    <row r="16" spans="1:25" s="166" customFormat="1" ht="149.1" customHeight="1">
      <c r="A16" s="170" t="s">
        <v>314</v>
      </c>
      <c r="B16" s="176" t="s">
        <v>17</v>
      </c>
      <c r="C16" s="176"/>
      <c r="D16" s="172" t="s">
        <v>315</v>
      </c>
      <c r="E16" s="172" t="s">
        <v>316</v>
      </c>
      <c r="F16" s="172" t="s">
        <v>317</v>
      </c>
      <c r="G16" s="172" t="s">
        <v>318</v>
      </c>
      <c r="H16" s="178">
        <v>1458000</v>
      </c>
      <c r="I16" s="179">
        <v>1105000</v>
      </c>
      <c r="J16" s="179">
        <v>90000</v>
      </c>
      <c r="K16" s="180"/>
      <c r="L16" s="179">
        <v>178600</v>
      </c>
      <c r="M16" s="180"/>
      <c r="N16" s="173">
        <f>L16-J16</f>
        <v>88600</v>
      </c>
      <c r="O16" s="180"/>
      <c r="P16" s="174">
        <f t="shared" si="3"/>
        <v>88600</v>
      </c>
      <c r="Q16" s="180"/>
      <c r="R16" s="175"/>
      <c r="S16" s="153" t="s">
        <v>301</v>
      </c>
      <c r="T16" s="153"/>
      <c r="U16" s="153"/>
      <c r="V16" s="153"/>
      <c r="W16" s="153"/>
      <c r="X16" s="153"/>
      <c r="Y16" s="153"/>
    </row>
    <row r="17" spans="1:25" s="166" customFormat="1" ht="58.5" customHeight="1">
      <c r="A17" s="181" t="s">
        <v>11</v>
      </c>
      <c r="B17" s="163" t="s">
        <v>319</v>
      </c>
      <c r="C17" s="163"/>
      <c r="D17" s="168"/>
      <c r="E17" s="168"/>
      <c r="F17" s="168"/>
      <c r="G17" s="168"/>
      <c r="H17" s="159">
        <f>SUM(H18)</f>
        <v>3275071</v>
      </c>
      <c r="I17" s="159">
        <f t="shared" ref="I17:Q17" si="4">SUM(I18)</f>
        <v>2062130</v>
      </c>
      <c r="J17" s="159">
        <f t="shared" si="4"/>
        <v>390241</v>
      </c>
      <c r="K17" s="159">
        <f t="shared" si="4"/>
        <v>21817</v>
      </c>
      <c r="L17" s="159">
        <f t="shared" si="4"/>
        <v>323606</v>
      </c>
      <c r="M17" s="159">
        <f t="shared" si="4"/>
        <v>21817</v>
      </c>
      <c r="N17" s="159">
        <f t="shared" si="4"/>
        <v>26365</v>
      </c>
      <c r="O17" s="159">
        <f t="shared" si="4"/>
        <v>93000</v>
      </c>
      <c r="P17" s="182">
        <f t="shared" si="4"/>
        <v>-66635</v>
      </c>
      <c r="Q17" s="159">
        <f t="shared" si="4"/>
        <v>0</v>
      </c>
      <c r="R17" s="169"/>
      <c r="S17" s="153"/>
      <c r="T17" s="153"/>
      <c r="U17" s="153"/>
      <c r="V17" s="153"/>
      <c r="W17" s="153"/>
      <c r="X17" s="153"/>
      <c r="Y17" s="153"/>
    </row>
    <row r="18" spans="1:25" s="166" customFormat="1" ht="50.25" customHeight="1">
      <c r="A18" s="167" t="s">
        <v>9</v>
      </c>
      <c r="B18" s="163" t="s">
        <v>60</v>
      </c>
      <c r="C18" s="163"/>
      <c r="D18" s="168"/>
      <c r="E18" s="168"/>
      <c r="F18" s="168"/>
      <c r="G18" s="168"/>
      <c r="H18" s="159">
        <f>SUM(H19:H20)</f>
        <v>3275071</v>
      </c>
      <c r="I18" s="159">
        <f t="shared" ref="I18:Q18" si="5">SUM(I19:I20)</f>
        <v>2062130</v>
      </c>
      <c r="J18" s="159">
        <f t="shared" si="5"/>
        <v>390241</v>
      </c>
      <c r="K18" s="159">
        <f t="shared" si="5"/>
        <v>21817</v>
      </c>
      <c r="L18" s="159">
        <f t="shared" si="5"/>
        <v>323606</v>
      </c>
      <c r="M18" s="159">
        <f t="shared" si="5"/>
        <v>21817</v>
      </c>
      <c r="N18" s="159">
        <f t="shared" si="5"/>
        <v>26365</v>
      </c>
      <c r="O18" s="159">
        <f t="shared" si="5"/>
        <v>93000</v>
      </c>
      <c r="P18" s="182">
        <f t="shared" si="5"/>
        <v>-66635</v>
      </c>
      <c r="Q18" s="159">
        <f t="shared" si="5"/>
        <v>0</v>
      </c>
      <c r="R18" s="169"/>
      <c r="S18" s="153"/>
      <c r="T18" s="153"/>
      <c r="U18" s="153"/>
      <c r="V18" s="153"/>
      <c r="W18" s="153"/>
      <c r="X18" s="153"/>
      <c r="Y18" s="153"/>
    </row>
    <row r="19" spans="1:25" s="166" customFormat="1" ht="222.75" customHeight="1">
      <c r="A19" s="170" t="s">
        <v>296</v>
      </c>
      <c r="B19" s="183" t="s">
        <v>19</v>
      </c>
      <c r="C19" s="183"/>
      <c r="D19" s="177" t="s">
        <v>320</v>
      </c>
      <c r="E19" s="177" t="s">
        <v>321</v>
      </c>
      <c r="F19" s="172" t="s">
        <v>322</v>
      </c>
      <c r="G19" s="172" t="s">
        <v>323</v>
      </c>
      <c r="H19" s="178">
        <v>1784071</v>
      </c>
      <c r="I19" s="178">
        <v>1340706</v>
      </c>
      <c r="J19" s="173">
        <v>114817</v>
      </c>
      <c r="K19" s="173">
        <v>21817</v>
      </c>
      <c r="L19" s="173">
        <v>21817</v>
      </c>
      <c r="M19" s="173">
        <v>21817</v>
      </c>
      <c r="N19" s="173"/>
      <c r="O19" s="173">
        <f>J19-L19</f>
        <v>93000</v>
      </c>
      <c r="P19" s="174">
        <f>L19-J19</f>
        <v>-93000</v>
      </c>
      <c r="Q19" s="173">
        <f>M19-K19</f>
        <v>0</v>
      </c>
      <c r="R19" s="175"/>
      <c r="S19" s="153" t="s">
        <v>301</v>
      </c>
      <c r="T19" s="153"/>
      <c r="U19" s="153"/>
      <c r="V19" s="153"/>
      <c r="W19" s="153"/>
      <c r="X19" s="153"/>
      <c r="Y19" s="153"/>
    </row>
    <row r="20" spans="1:25" s="166" customFormat="1" ht="152.1" customHeight="1">
      <c r="A20" s="184">
        <v>2</v>
      </c>
      <c r="B20" s="185" t="s">
        <v>21</v>
      </c>
      <c r="C20" s="185"/>
      <c r="D20" s="177" t="s">
        <v>324</v>
      </c>
      <c r="E20" s="172" t="s">
        <v>325</v>
      </c>
      <c r="F20" s="172" t="s">
        <v>264</v>
      </c>
      <c r="G20" s="172" t="s">
        <v>326</v>
      </c>
      <c r="H20" s="178">
        <v>1491000</v>
      </c>
      <c r="I20" s="178">
        <v>721424</v>
      </c>
      <c r="J20" s="179">
        <v>275424</v>
      </c>
      <c r="K20" s="180"/>
      <c r="L20" s="179">
        <f>J20+26365</f>
        <v>301789</v>
      </c>
      <c r="M20" s="180"/>
      <c r="N20" s="173">
        <f>L20-J20</f>
        <v>26365</v>
      </c>
      <c r="O20" s="180"/>
      <c r="P20" s="186">
        <f>L20-J20</f>
        <v>26365</v>
      </c>
      <c r="Q20" s="180"/>
      <c r="R20" s="175"/>
      <c r="S20" s="153" t="s">
        <v>301</v>
      </c>
      <c r="T20" s="153"/>
      <c r="U20" s="153"/>
      <c r="V20" s="153"/>
      <c r="W20" s="153"/>
      <c r="X20" s="153"/>
      <c r="Y20" s="153"/>
    </row>
    <row r="21" spans="1:25" s="166" customFormat="1" ht="51" customHeight="1">
      <c r="A21" s="187" t="s">
        <v>327</v>
      </c>
      <c r="B21" s="188" t="s">
        <v>328</v>
      </c>
      <c r="C21" s="188"/>
      <c r="D21" s="177"/>
      <c r="E21" s="172"/>
      <c r="F21" s="172"/>
      <c r="G21" s="177"/>
      <c r="H21" s="189">
        <f t="shared" ref="H21:Q22" si="6">SUM(H22)</f>
        <v>293845</v>
      </c>
      <c r="I21" s="189">
        <f t="shared" si="6"/>
        <v>200000</v>
      </c>
      <c r="J21" s="189">
        <f t="shared" si="6"/>
        <v>55000</v>
      </c>
      <c r="K21" s="189">
        <f t="shared" si="6"/>
        <v>0</v>
      </c>
      <c r="L21" s="189">
        <f t="shared" si="6"/>
        <v>76000</v>
      </c>
      <c r="M21" s="189">
        <f t="shared" si="6"/>
        <v>0</v>
      </c>
      <c r="N21" s="189">
        <f t="shared" si="6"/>
        <v>21000</v>
      </c>
      <c r="O21" s="189">
        <f t="shared" si="6"/>
        <v>0</v>
      </c>
      <c r="P21" s="189">
        <f t="shared" si="6"/>
        <v>21000</v>
      </c>
      <c r="Q21" s="189">
        <f t="shared" si="6"/>
        <v>0</v>
      </c>
      <c r="R21" s="175"/>
      <c r="S21" s="153"/>
      <c r="T21" s="153"/>
      <c r="U21" s="153"/>
      <c r="V21" s="153"/>
      <c r="W21" s="153"/>
      <c r="X21" s="153"/>
      <c r="Y21" s="153"/>
    </row>
    <row r="22" spans="1:25" s="166" customFormat="1" ht="47.25" customHeight="1">
      <c r="A22" s="167" t="s">
        <v>9</v>
      </c>
      <c r="B22" s="163" t="s">
        <v>60</v>
      </c>
      <c r="C22" s="163"/>
      <c r="D22" s="168"/>
      <c r="E22" s="168"/>
      <c r="F22" s="168"/>
      <c r="G22" s="168"/>
      <c r="H22" s="159">
        <f>SUM(H23)</f>
        <v>293845</v>
      </c>
      <c r="I22" s="159">
        <f t="shared" si="6"/>
        <v>200000</v>
      </c>
      <c r="J22" s="159">
        <f t="shared" si="6"/>
        <v>55000</v>
      </c>
      <c r="K22" s="159">
        <f t="shared" si="6"/>
        <v>0</v>
      </c>
      <c r="L22" s="159">
        <f t="shared" si="6"/>
        <v>76000</v>
      </c>
      <c r="M22" s="159">
        <f t="shared" si="6"/>
        <v>0</v>
      </c>
      <c r="N22" s="159">
        <f t="shared" si="6"/>
        <v>21000</v>
      </c>
      <c r="O22" s="159">
        <f t="shared" si="6"/>
        <v>0</v>
      </c>
      <c r="P22" s="159">
        <f t="shared" si="6"/>
        <v>21000</v>
      </c>
      <c r="Q22" s="159">
        <f t="shared" si="6"/>
        <v>0</v>
      </c>
      <c r="R22" s="169"/>
      <c r="S22" s="153"/>
      <c r="T22" s="153"/>
      <c r="U22" s="153"/>
      <c r="V22" s="153"/>
      <c r="W22" s="153"/>
      <c r="X22" s="153"/>
      <c r="Y22" s="153"/>
    </row>
    <row r="23" spans="1:25" s="166" customFormat="1" ht="118.5" customHeight="1">
      <c r="A23" s="184">
        <v>1</v>
      </c>
      <c r="B23" s="185" t="s">
        <v>16</v>
      </c>
      <c r="C23" s="185"/>
      <c r="D23" s="172" t="s">
        <v>93</v>
      </c>
      <c r="E23" s="172" t="s">
        <v>329</v>
      </c>
      <c r="F23" s="172" t="s">
        <v>330</v>
      </c>
      <c r="G23" s="177" t="s">
        <v>331</v>
      </c>
      <c r="H23" s="179">
        <v>293845</v>
      </c>
      <c r="I23" s="179">
        <v>200000</v>
      </c>
      <c r="J23" s="179">
        <v>55000</v>
      </c>
      <c r="K23" s="180"/>
      <c r="L23" s="179">
        <f>55000+6600+14400</f>
        <v>76000</v>
      </c>
      <c r="M23" s="180"/>
      <c r="N23" s="173">
        <f>L23-J23</f>
        <v>21000</v>
      </c>
      <c r="O23" s="180"/>
      <c r="P23" s="173">
        <f>L23-J23</f>
        <v>21000</v>
      </c>
      <c r="Q23" s="180"/>
      <c r="R23" s="190"/>
      <c r="S23" s="153" t="s">
        <v>301</v>
      </c>
      <c r="T23" s="153"/>
      <c r="U23" s="153"/>
      <c r="V23" s="153"/>
      <c r="W23" s="153"/>
      <c r="X23" s="153"/>
      <c r="Y23" s="153"/>
    </row>
    <row r="25" spans="1:25" ht="33.75" customHeight="1">
      <c r="A25" s="203" t="s">
        <v>332</v>
      </c>
      <c r="B25" s="203"/>
      <c r="C25" s="203"/>
      <c r="D25" s="203"/>
      <c r="E25" s="203"/>
      <c r="F25" s="203"/>
      <c r="G25" s="203"/>
      <c r="H25" s="203"/>
      <c r="I25" s="203"/>
      <c r="J25" s="203"/>
      <c r="K25" s="203"/>
      <c r="L25" s="203"/>
      <c r="M25" s="203"/>
      <c r="N25" s="203"/>
      <c r="O25" s="203"/>
      <c r="P25" s="203"/>
      <c r="Q25" s="203"/>
      <c r="R25" s="203"/>
    </row>
  </sheetData>
  <mergeCells count="28">
    <mergeCell ref="A25:R25"/>
    <mergeCell ref="R5:R9"/>
    <mergeCell ref="G7:G9"/>
    <mergeCell ref="H7:I7"/>
    <mergeCell ref="J7:J9"/>
    <mergeCell ref="K7:K9"/>
    <mergeCell ref="L7:L9"/>
    <mergeCell ref="M7:M9"/>
    <mergeCell ref="P7:P9"/>
    <mergeCell ref="Q7:Q9"/>
    <mergeCell ref="H8:H9"/>
    <mergeCell ref="G5:I6"/>
    <mergeCell ref="J5:K6"/>
    <mergeCell ref="L5:M6"/>
    <mergeCell ref="N5:N9"/>
    <mergeCell ref="O5:O9"/>
    <mergeCell ref="P5:Q6"/>
    <mergeCell ref="I8:I9"/>
    <mergeCell ref="A1:R1"/>
    <mergeCell ref="A2:R2"/>
    <mergeCell ref="A3:R3"/>
    <mergeCell ref="A4:R4"/>
    <mergeCell ref="A5:A9"/>
    <mergeCell ref="B5:B9"/>
    <mergeCell ref="C5:C9"/>
    <mergeCell ref="D5:D9"/>
    <mergeCell ref="E5:E9"/>
    <mergeCell ref="F5:F9"/>
  </mergeCells>
  <printOptions horizontalCentered="1"/>
  <pageMargins left="0.196850393700787" right="0" top="0.34055118099999998" bottom="0.25" header="0.196850393700787" footer="0.196850393700787"/>
  <pageSetup paperSize="9" scale="40" fitToHeight="0" orientation="landscape" r:id="rId1"/>
  <headerFooter>
    <oddFooter>&amp;C&amp;P/&amp;N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12</vt:i4>
      </vt:variant>
    </vt:vector>
  </HeadingPairs>
  <TitlesOfParts>
    <vt:vector size="18" baseType="lpstr">
      <vt:lpstr>1. CĐNS</vt:lpstr>
      <vt:lpstr>2. XSKT</vt:lpstr>
      <vt:lpstr>3. ĐPTTH</vt:lpstr>
      <vt:lpstr>4. QT-CBĐT</vt:lpstr>
      <vt:lpstr>5. PCP</vt:lpstr>
      <vt:lpstr>6. 14. TW</vt:lpstr>
      <vt:lpstr>'1. CĐNS'!Print_Area</vt:lpstr>
      <vt:lpstr>'2. XSKT'!Print_Area</vt:lpstr>
      <vt:lpstr>'3. ĐPTTH'!Print_Area</vt:lpstr>
      <vt:lpstr>'4. QT-CBĐT'!Print_Area</vt:lpstr>
      <vt:lpstr>'5. PCP'!Print_Area</vt:lpstr>
      <vt:lpstr>'6. 14. TW'!Print_Area</vt:lpstr>
      <vt:lpstr>'1. CĐNS'!Print_Titles</vt:lpstr>
      <vt:lpstr>'2. XSKT'!Print_Titles</vt:lpstr>
      <vt:lpstr>'3. ĐPTTH'!Print_Titles</vt:lpstr>
      <vt:lpstr>'4. QT-CBĐT'!Print_Titles</vt:lpstr>
      <vt:lpstr>'5. PCP'!Print_Titles</vt:lpstr>
      <vt:lpstr>'6. 14. TW'!Print_Titles</vt:lpstr>
    </vt:vector>
  </TitlesOfParts>
  <Company>Microsoft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th5</dc:creator>
  <cp:lastModifiedBy>ktnv1</cp:lastModifiedBy>
  <cp:lastPrinted>2022-01-24T10:02:01Z</cp:lastPrinted>
  <dcterms:created xsi:type="dcterms:W3CDTF">2021-12-23T09:16:47Z</dcterms:created>
  <dcterms:modified xsi:type="dcterms:W3CDTF">2022-01-27T03:12:29Z</dcterms:modified>
</cp:coreProperties>
</file>